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drawings/drawing1.xml" ContentType="application/vnd.openxmlformats-officedocument.drawing+xml"/>
  <Override PartName="/xl/worksheets/sheet8.xml" ContentType="application/vnd.openxmlformats-officedocument.spreadsheetml.worksheet+xml"/>
  <Override PartName="/xl/tables/table6.xml" ContentType="application/vnd.openxmlformats-officedocument.spreadsheetml.table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사용법" sheetId="1" state="visible" r:id="rId1"/>
    <sheet name="품목마스터" sheetId="2" state="visible" r:id="rId2"/>
    <sheet name="입출고기록" sheetId="3" state="visible" r:id="rId3"/>
    <sheet name="현재고" sheetId="4" state="visible" r:id="rId4"/>
    <sheet name="발주필요" sheetId="5" state="visible" r:id="rId5"/>
    <sheet name="재고실사" sheetId="6" state="visible" r:id="rId6"/>
    <sheet name="대시보드" sheetId="7" state="visible" r:id="rId7"/>
    <sheet name="이 템플릿의 한계" sheetId="8" state="visible" r:id="rId8"/>
  </sheets>
  <definedNames>
    <definedName name="_xlnm.Print_Area" localSheetId="0">'사용법'!$A$1:$H$26</definedName>
    <definedName name="_xlnm._FilterDatabase" localSheetId="1" hidden="1">'품목마스터'!$A$5:$N$80</definedName>
    <definedName name="_xlnm.Print_Area" localSheetId="1">'품목마스터'!$A$1:$N$80</definedName>
    <definedName name="_xlnm.Print_Area" localSheetId="2">'입출고기록'!$A$1:$M$80</definedName>
    <definedName name="_xlnm.Print_Area" localSheetId="3">'현재고'!$A$1:$O$80</definedName>
    <definedName name="_xlnm.Print_Area" localSheetId="4">'발주필요'!$A$1:$L$80</definedName>
    <definedName name="_xlnm.Print_Area" localSheetId="5">'재고실사'!$A$1:$L$60</definedName>
    <definedName name="_xlnm.Print_Area" localSheetId="6">'대시보드'!$A$1:$L$32</definedName>
    <definedName name="_xlnm.Print_Area" localSheetId="7">'이 템플릿의 한계'!$A$1:$F$12</definedName>
  </definedNames>
  <calcPr calcId="124519" fullCalcOnLoad="1" forceFullCalc="1"/>
</workbook>
</file>

<file path=xl/styles.xml><?xml version="1.0" encoding="utf-8"?>
<styleSheet xmlns="http://schemas.openxmlformats.org/spreadsheetml/2006/main">
  <numFmts count="1">
    <numFmt numFmtId="164" formatCode="yyyy-mm-dd"/>
  </numFmts>
  <fonts count="11">
    <font>
      <name val="Calibri"/>
      <family val="2"/>
      <color theme="1"/>
      <sz val="11"/>
      <scheme val="minor"/>
    </font>
    <font>
      <name val="맑은 고딕"/>
      <b val="1"/>
      <color rgb="00FFFFFF"/>
      <sz val="18"/>
    </font>
    <font>
      <name val="맑은 고딕"/>
      <color rgb="006B7280"/>
      <sz val="10"/>
    </font>
    <font>
      <name val="맑은 고딕"/>
      <b val="1"/>
      <color rgb="00FFFFFF"/>
      <sz val="9"/>
    </font>
    <font>
      <name val="맑은 고딕"/>
      <b val="1"/>
      <color rgb="00FFFFFF"/>
      <sz val="11"/>
    </font>
    <font>
      <name val="맑은 고딕"/>
      <b val="1"/>
      <color rgb="001F2937"/>
      <sz val="10"/>
    </font>
    <font>
      <name val="맑은 고딕"/>
      <color rgb="001F2937"/>
      <sz val="10"/>
    </font>
    <font>
      <name val="맑은 고딕"/>
      <b val="1"/>
      <color rgb="00F26B5E"/>
      <sz val="10"/>
    </font>
    <font>
      <name val="맑은 고딕"/>
      <b val="1"/>
      <color rgb="00FFFFFF"/>
      <sz val="10"/>
    </font>
    <font>
      <name val="맑은 고딕"/>
      <b val="1"/>
      <color rgb="001F2937"/>
      <sz val="18"/>
    </font>
    <font>
      <name val="맑은 고딕"/>
      <color rgb="006B7280"/>
      <sz val="8"/>
    </font>
  </fonts>
  <fills count="14">
    <fill>
      <patternFill/>
    </fill>
    <fill>
      <patternFill patternType="gray125"/>
    </fill>
    <fill>
      <patternFill patternType="solid">
        <fgColor rgb="0017324D"/>
      </patternFill>
    </fill>
    <fill>
      <patternFill patternType="solid">
        <fgColor rgb="00F7FAFC"/>
      </patternFill>
    </fill>
    <fill>
      <patternFill patternType="solid">
        <fgColor rgb="0000A6A6"/>
      </patternFill>
    </fill>
    <fill>
      <patternFill patternType="solid">
        <fgColor rgb="00E8F7F4"/>
      </patternFill>
    </fill>
    <fill>
      <patternFill patternType="solid">
        <fgColor rgb="00FFFFFF"/>
      </patternFill>
    </fill>
    <fill>
      <patternFill patternType="solid">
        <fgColor rgb="002F80ED"/>
      </patternFill>
    </fill>
    <fill>
      <patternFill patternType="solid">
        <fgColor rgb="00EAF3FF"/>
      </patternFill>
    </fill>
    <fill>
      <patternFill patternType="solid">
        <fgColor rgb="00F5A623"/>
      </patternFill>
    </fill>
    <fill>
      <patternFill patternType="solid">
        <fgColor rgb="00FFF4D6"/>
      </patternFill>
    </fill>
    <fill>
      <patternFill patternType="solid">
        <fgColor rgb="00FDECEA"/>
      </patternFill>
    </fill>
    <fill>
      <patternFill patternType="solid">
        <fgColor rgb="00F26B5E"/>
      </patternFill>
    </fill>
    <fill>
      <patternFill patternType="solid">
        <fgColor rgb="006C5CE7"/>
      </patternFill>
    </fill>
  </fills>
  <borders count="10">
    <border>
      <left/>
      <right/>
      <top/>
      <bottom/>
      <diagonal/>
    </border>
    <border/>
    <border>
      <bottom style="medium">
        <color rgb="0017324D"/>
      </bottom>
    </border>
    <border>
      <left style="thin">
        <color rgb="00D9E2EC"/>
      </left>
      <right style="thin">
        <color rgb="00D9E2EC"/>
      </right>
      <top style="thin">
        <color rgb="00D9E2EC"/>
      </top>
      <bottom style="thin">
        <color rgb="00D9E2EC"/>
      </bottom>
    </border>
    <border>
      <left/>
      <right/>
      <top style="thin">
        <color rgb="00D9E2EC"/>
      </top>
      <bottom/>
      <diagonal/>
    </border>
    <border>
      <left/>
      <right style="thin">
        <color rgb="00D9E2EC"/>
      </right>
      <top style="thin">
        <color rgb="00D9E2EC"/>
      </top>
      <bottom/>
      <diagonal/>
    </border>
    <border>
      <left/>
      <right/>
      <top style="thin">
        <color rgb="00D9E2EC"/>
      </top>
      <bottom style="thin">
        <color rgb="00D9E2EC"/>
      </bottom>
      <diagonal/>
    </border>
    <border>
      <left/>
      <right style="thin">
        <color rgb="00D9E2EC"/>
      </right>
      <top style="thin">
        <color rgb="00D9E2EC"/>
      </top>
      <bottom style="thin">
        <color rgb="00D9E2EC"/>
      </bottom>
      <diagonal/>
    </border>
    <border>
      <left style="thin">
        <color rgb="00D9E2EC"/>
      </left>
      <right style="thin">
        <color rgb="00D9E2EC"/>
      </right>
    </border>
    <border>
      <left style="thin">
        <color rgb="00D9E2EC"/>
      </left>
      <right style="thin">
        <color rgb="00D9E2EC"/>
      </right>
      <bottom style="thin">
        <color rgb="00D9E2EC"/>
      </bottom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2" fillId="3" borderId="2" applyAlignment="1" pivotButton="0" quotePrefix="0" xfId="0">
      <alignment horizontal="left" vertical="center" wrapText="1"/>
    </xf>
    <xf numFmtId="0" fontId="0" fillId="3" borderId="2" pivotButton="0" quotePrefix="0" xfId="0"/>
    <xf numFmtId="0" fontId="3" fillId="4" borderId="2" applyAlignment="1" pivotButton="0" quotePrefix="0" xfId="0">
      <alignment horizontal="center" vertical="center"/>
    </xf>
    <xf numFmtId="0" fontId="4" fillId="4" borderId="1" applyAlignment="1" pivotButton="0" quotePrefix="0" xfId="0">
      <alignment horizontal="left" vertical="center"/>
    </xf>
    <xf numFmtId="0" fontId="0" fillId="4" borderId="1" pivotButton="0" quotePrefix="0" xfId="0"/>
    <xf numFmtId="0" fontId="4" fillId="7" borderId="1" applyAlignment="1" pivotButton="0" quotePrefix="0" xfId="0">
      <alignment horizontal="left" vertical="center"/>
    </xf>
    <xf numFmtId="0" fontId="0" fillId="7" borderId="1" pivotButton="0" quotePrefix="0" xfId="0"/>
    <xf numFmtId="0" fontId="5" fillId="5" borderId="3" applyAlignment="1" pivotButton="0" quotePrefix="0" xfId="0">
      <alignment horizontal="center" vertical="center"/>
    </xf>
    <xf numFmtId="0" fontId="6" fillId="6" borderId="3" applyAlignment="1" pivotButton="0" quotePrefix="0" xfId="0">
      <alignment horizontal="left" vertical="center" wrapText="1"/>
    </xf>
    <xf numFmtId="0" fontId="5" fillId="8" borderId="3" applyAlignment="1" pivotButton="0" quotePrefix="0" xfId="0">
      <alignment horizontal="left" vertical="center"/>
    </xf>
    <xf numFmtId="0" fontId="4" fillId="9" borderId="1" applyAlignment="1" pivotButton="0" quotePrefix="0" xfId="0">
      <alignment horizontal="left" vertical="center"/>
    </xf>
    <xf numFmtId="0" fontId="0" fillId="9" borderId="1" pivotButton="0" quotePrefix="0" xfId="0"/>
    <xf numFmtId="0" fontId="5" fillId="10" borderId="3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7" fillId="11" borderId="3" applyAlignment="1" pivotButton="0" quotePrefix="0" xfId="0">
      <alignment horizontal="left" vertical="center" wrapText="1"/>
    </xf>
    <xf numFmtId="0" fontId="8" fillId="2" borderId="3" applyAlignment="1" pivotButton="0" quotePrefix="0" xfId="0">
      <alignment horizontal="center" vertical="center" wrapText="1"/>
    </xf>
    <xf numFmtId="0" fontId="6" fillId="6" borderId="3" applyAlignment="1" pivotButton="0" quotePrefix="0" xfId="0">
      <alignment horizontal="left" vertical="center"/>
    </xf>
    <xf numFmtId="3" fontId="6" fillId="6" borderId="3" applyAlignment="1" pivotButton="0" quotePrefix="0" xfId="0">
      <alignment horizontal="left" vertical="center"/>
    </xf>
    <xf numFmtId="164" fontId="6" fillId="6" borderId="3" applyAlignment="1" pivotButton="0" quotePrefix="0" xfId="0">
      <alignment horizontal="left" vertical="center"/>
    </xf>
    <xf numFmtId="0" fontId="8" fillId="12" borderId="3" applyAlignment="1" pivotButton="0" quotePrefix="0" xfId="0">
      <alignment horizontal="center" vertical="center" wrapText="1"/>
    </xf>
    <xf numFmtId="0" fontId="8" fillId="13" borderId="3" applyAlignment="1" pivotButton="0" quotePrefix="0" xfId="0">
      <alignment horizontal="center" vertical="center" wrapText="1"/>
    </xf>
    <xf numFmtId="0" fontId="3" fillId="7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3" fillId="12" borderId="1" applyAlignment="1" pivotButton="0" quotePrefix="0" xfId="0">
      <alignment horizontal="center" vertical="center"/>
    </xf>
    <xf numFmtId="0" fontId="3" fillId="9" borderId="1" applyAlignment="1" pivotButton="0" quotePrefix="0" xfId="0">
      <alignment horizontal="center" vertical="center"/>
    </xf>
    <xf numFmtId="0" fontId="9" fillId="6" borderId="8" applyAlignment="1" pivotButton="0" quotePrefix="0" xfId="0">
      <alignment horizontal="center" vertical="center"/>
    </xf>
    <xf numFmtId="3" fontId="9" fillId="6" borderId="8" applyAlignment="1" pivotButton="0" quotePrefix="0" xfId="0">
      <alignment horizontal="center" vertical="center"/>
    </xf>
    <xf numFmtId="0" fontId="10" fillId="3" borderId="9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5" fillId="6" borderId="3" applyAlignment="1" pivotButton="0" quotePrefix="0" xfId="0">
      <alignment horizontal="left" vertical="center"/>
    </xf>
    <xf numFmtId="3" fontId="6" fillId="6" borderId="3" applyAlignment="1" pivotButton="0" quotePrefix="0" xfId="0">
      <alignment horizontal="right" vertical="center"/>
    </xf>
  </cellXfs>
  <cellStyles count="1">
    <cellStyle name="Normal" xfId="0" builtinId="0" hidden="0"/>
  </cellStyles>
  <dxfs count="6">
    <dxf>
      <font>
        <name val="맑은 고딕"/>
        <b val="1"/>
        <color rgb="00F5A623"/>
        <sz val="10"/>
      </font>
      <fill>
        <patternFill patternType="solid">
          <fgColor rgb="00FFF4D6"/>
        </patternFill>
      </fill>
    </dxf>
    <dxf>
      <fill>
        <patternFill patternType="solid">
          <fgColor rgb="00F0EEFF"/>
        </patternFill>
      </fill>
    </dxf>
    <dxf>
      <font>
        <name val="맑은 고딕"/>
        <b val="1"/>
        <color rgb="00F26B5E"/>
        <sz val="10"/>
      </font>
      <fill>
        <patternFill patternType="solid">
          <fgColor rgb="00FDECEA"/>
        </patternFill>
      </fill>
    </dxf>
    <dxf>
      <font>
        <name val="맑은 고딕"/>
        <b val="1"/>
        <color rgb="002E7D32"/>
        <sz val="10"/>
      </font>
      <fill>
        <patternFill patternType="solid">
          <fgColor rgb="00E8F7F4"/>
        </patternFill>
      </fill>
    </dxf>
    <dxf>
      <fill>
        <patternFill patternType="solid">
          <fgColor rgb="00FDECEA"/>
        </patternFill>
      </fill>
    </dxf>
    <dxf>
      <fill>
        <patternFill patternType="solid">
          <fgColor rgb="00FFF4D6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styles" Target="styles.xml" Id="rId9" /><Relationship Type="http://schemas.openxmlformats.org/officeDocument/2006/relationships/theme" Target="theme/theme1.xml" Id="rId10" /></Relationships>
</file>

<file path=xl/charts/chart1.xml><?xml version="1.0" encoding="utf-8"?>
<chartSpace xmlns:a="http://schemas.openxmlformats.org/drawingml/2006/main" xmlns="http://schemas.openxmlformats.org/drawingml/2006/chart">
  <chart>
    <title>
      <tx>
        <rich>
          <a:bodyPr/>
          <a:p>
            <a:pPr>
              <a:defRPr/>
            </a:pPr>
            <a:r>
              <a:t>상태별 품목</a:t>
            </a:r>
          </a:p>
        </rich>
      </tx>
    </title>
    <plotArea>
      <doughnutChart>
        <varyColors val="1"/>
        <ser>
          <idx val="0"/>
          <order val="0"/>
          <spPr>
            <a:ln>
              <a:prstDash val="solid"/>
            </a:ln>
          </spPr>
          <cat>
            <numRef>
              <f>'대시보드'!$B$12:$B$15</f>
            </numRef>
          </cat>
          <val>
            <numRef>
              <f>'대시보드'!$C$12:$C$15</f>
            </numRef>
          </val>
        </ser>
        <firstSliceAng val="0"/>
        <holeSize val="55"/>
      </doughnutChart>
    </plotArea>
    <legend>
      <legendPos val="r"/>
    </legend>
    <plotVisOnly val="1"/>
    <dispBlanksAs val="gap"/>
  </chart>
</chartSpace>
</file>

<file path=xl/charts/chart2.xml><?xml version="1.0" encoding="utf-8"?>
<chartSpace xmlns:a="http://schemas.openxmlformats.org/drawingml/2006/main" xmlns="http://schemas.openxmlformats.org/drawingml/2006/chart">
  <chart>
    <title>
      <tx>
        <rich>
          <a:bodyPr/>
          <a:p>
            <a:pPr>
              <a:defRPr/>
            </a:pPr>
            <a:r>
              <a:t>카테고리별 재고자산</a:t>
            </a:r>
          </a:p>
        </rich>
      </tx>
    </title>
    <plotArea>
      <barChart>
        <barDir val="col"/>
        <grouping val="clustered"/>
        <ser>
          <idx val="0"/>
          <order val="0"/>
          <spPr>
            <a:ln>
              <a:prstDash val="solid"/>
            </a:ln>
          </spPr>
          <cat>
            <numRef>
              <f>'대시보드'!$F$12:$F$16</f>
            </numRef>
          </cat>
          <val>
            <numRef>
              <f>'대시보드'!$G$12:$G$16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/>
              <a:p>
                <a:pPr>
                  <a:defRPr/>
                </a:pPr>
                <a:r>
                  <a:t>원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Relationship Type="http://schemas.openxmlformats.org/officeDocument/2006/relationships/chart" Target="/xl/charts/chart2.xml" Id="rId2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1</col>
      <colOff>0</colOff>
      <row>17</row>
      <rowOff>0</rowOff>
    </from>
    <ext cx="5400000" cy="270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  <oneCellAnchor>
    <from>
      <col>5</col>
      <colOff>0</colOff>
      <row>17</row>
      <rowOff>0</rowOff>
    </from>
    <ext cx="4320000" cy="2520000"/>
    <graphicFrame>
      <nvGraphicFramePr>
        <cNvPr id="2" name="Chart 2"/>
        <cNvGraphicFramePr/>
      </nvGraphicFramePr>
      <xfrm/>
      <a:graphic>
        <a:graphicData uri="http://schemas.openxmlformats.org/drawingml/2006/chart">
          <c:chart r:id="rId2"/>
        </a:graphicData>
      </a:graphic>
    </graphicFrame>
    <clientData/>
  </oneCellAnchor>
</wsDr>
</file>

<file path=xl/tables/table1.xml><?xml version="1.0" encoding="utf-8"?>
<table xmlns="http://schemas.openxmlformats.org/spreadsheetml/2006/main" id="1" name="InventoryMaster" displayName="InventoryMaster" ref="A5:N80" headerRowCount="1">
  <autoFilter ref="A5:N80"/>
  <tableColumns count="14">
    <tableColumn id="1" name="품목코드"/>
    <tableColumn id="2" name="품목명"/>
    <tableColumn id="3" name="카테고리"/>
    <tableColumn id="4" name="단위"/>
    <tableColumn id="5" name="기초재고"/>
    <tableColumn id="6" name="기본창고"/>
    <tableColumn id="7" name="보관위치"/>
    <tableColumn id="8" name="안전재고"/>
    <tableColumn id="9" name="목표재고"/>
    <tableColumn id="10" name="표준단가"/>
    <tableColumn id="11" name="리드타임(일)"/>
    <tableColumn id="12" name="주 공급처"/>
    <tableColumn id="13" name="사용여부"/>
    <tableColumn id="14" name="비고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InventoryLedger" displayName="InventoryLedger" ref="A5:M205" headerRowCount="1">
  <autoFilter ref="A5:M205"/>
  <tableColumns count="13">
    <tableColumn id="1" name="일자"/>
    <tableColumn id="2" name="전표번호"/>
    <tableColumn id="3" name="유형"/>
    <tableColumn id="4" name="품목코드"/>
    <tableColumn id="5" name="품목명"/>
    <tableColumn id="6" name="거래처/부서"/>
    <tableColumn id="7" name="수량"/>
    <tableColumn id="8" name="단가"/>
    <tableColumn id="9" name="금액"/>
    <tableColumn id="10" name="창고"/>
    <tableColumn id="11" name="담당자"/>
    <tableColumn id="12" name="확인"/>
    <tableColumn id="13" name="메모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3" name="CurrentStock" displayName="CurrentStock" ref="A5:O80" headerRowCount="1">
  <autoFilter ref="A5:O80"/>
  <tableColumns count="15">
    <tableColumn id="1" name="품목코드"/>
    <tableColumn id="2" name="품목명"/>
    <tableColumn id="3" name="카테고리"/>
    <tableColumn id="4" name="위치"/>
    <tableColumn id="5" name="기초재고"/>
    <tableColumn id="6" name="입고합계"/>
    <tableColumn id="7" name="출고합계"/>
    <tableColumn id="8" name="현재고"/>
    <tableColumn id="9" name="안전재고"/>
    <tableColumn id="10" name="목표재고"/>
    <tableColumn id="11" name="상태"/>
    <tableColumn id="12" name="권장발주"/>
    <tableColumn id="13" name="재고금액"/>
    <tableColumn id="14" name="최근거래일"/>
    <tableColumn id="15" name="비고"/>
  </tableColumns>
  <tableStyleInfo name="TableStyleMedium4" showFirstColumn="0" showLastColumn="0" showRowStripes="1" showColumnStripes="0"/>
</table>
</file>

<file path=xl/tables/table4.xml><?xml version="1.0" encoding="utf-8"?>
<table xmlns="http://schemas.openxmlformats.org/spreadsheetml/2006/main" id="4" name="ReorderPlan" displayName="ReorderPlan" ref="A5:L80" headerRowCount="1">
  <autoFilter ref="A5:L80"/>
  <tableColumns count="12">
    <tableColumn id="1" name="우선순위"/>
    <tableColumn id="2" name="품목코드"/>
    <tableColumn id="3" name="품목명"/>
    <tableColumn id="4" name="현재고"/>
    <tableColumn id="5" name="안전재고"/>
    <tableColumn id="6" name="목표재고"/>
    <tableColumn id="7" name="권장발주"/>
    <tableColumn id="8" name="공급처"/>
    <tableColumn id="9" name="리드타임"/>
    <tableColumn id="10" name="예상입고일"/>
    <tableColumn id="11" name="결정"/>
    <tableColumn id="12" name="메모"/>
  </tableColumns>
  <tableStyleInfo name="TableStyleMedium3" showFirstColumn="0" showLastColumn="0" showRowStripes="1" showColumnStripes="0"/>
</table>
</file>

<file path=xl/tables/table5.xml><?xml version="1.0" encoding="utf-8"?>
<table xmlns="http://schemas.openxmlformats.org/spreadsheetml/2006/main" id="5" name="StockCount" displayName="StockCount" ref="A5:L60" headerRowCount="1">
  <autoFilter ref="A5:L60"/>
  <tableColumns count="12">
    <tableColumn id="1" name="실사일"/>
    <tableColumn id="2" name="차수"/>
    <tableColumn id="3" name="품목코드"/>
    <tableColumn id="4" name="품목명"/>
    <tableColumn id="5" name="시스템재고"/>
    <tableColumn id="6" name="실사수량"/>
    <tableColumn id="7" name="차이"/>
    <tableColumn id="8" name="조정유형"/>
    <tableColumn id="9" name="담당자"/>
    <tableColumn id="10" name="조정완료"/>
    <tableColumn id="11" name="차이사유"/>
    <tableColumn id="12" name="메모"/>
  </tableColumns>
  <tableStyleInfo name="TableStyleMedium5" showFirstColumn="0" showLastColumn="0" showRowStripes="1" showColumnStripes="0"/>
</table>
</file>

<file path=xl/tables/table6.xml><?xml version="1.0" encoding="utf-8"?>
<table xmlns="http://schemas.openxmlformats.org/spreadsheetml/2006/main" id="6" name="TemplateLimits" displayName="TemplateLimits" ref="A5:C9" headerRowCount="1">
  <autoFilter ref="A5:C9"/>
  <tableColumns count="3">
    <tableColumn id="1" name="상황"/>
    <tableColumn id="2" name="엑셀에서 생기는 문제"/>
    <tableColumn id="3" name="시스템으로 옮길 때 좋아지는 점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_rels/sheet3.xml.rels><Relationships xmlns="http://schemas.openxmlformats.org/package/2006/relationships"><Relationship Type="http://schemas.openxmlformats.org/officeDocument/2006/relationships/table" Target="/xl/tables/table2.xml" Id="rId1" /></Relationships>
</file>

<file path=xl/worksheets/_rels/sheet4.xml.rels><Relationships xmlns="http://schemas.openxmlformats.org/package/2006/relationships"><Relationship Type="http://schemas.openxmlformats.org/officeDocument/2006/relationships/table" Target="/xl/tables/table3.xml" Id="rId1" /></Relationships>
</file>

<file path=xl/worksheets/_rels/sheet5.xml.rels><Relationships xmlns="http://schemas.openxmlformats.org/package/2006/relationships"><Relationship Type="http://schemas.openxmlformats.org/officeDocument/2006/relationships/table" Target="/xl/tables/table4.xml" Id="rId1" /></Relationships>
</file>

<file path=xl/worksheets/_rels/sheet6.xml.rels><Relationships xmlns="http://schemas.openxmlformats.org/package/2006/relationships"><Relationship Type="http://schemas.openxmlformats.org/officeDocument/2006/relationships/table" Target="/xl/tables/table5.xml" Id="rId1" /></Relationships>
</file>

<file path=xl/worksheets/_rels/sheet7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_rels/sheet8.xml.rels><Relationships xmlns="http://schemas.openxmlformats.org/package/2006/relationships"><Relationship Type="http://schemas.openxmlformats.org/officeDocument/2006/relationships/table" Target="/xl/tables/table6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20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6" customWidth="1" min="1" max="1"/>
    <col width="28" customWidth="1" min="2" max="2"/>
    <col width="44" customWidth="1" min="3" max="3"/>
    <col width="4" customWidth="1" min="4" max="4"/>
    <col width="22" customWidth="1" min="5" max="5"/>
    <col width="34" customWidth="1" min="6" max="6"/>
    <col width="18" customWidth="1" min="7" max="7"/>
    <col width="18" customWidth="1" min="8" max="8"/>
  </cols>
  <sheetData>
    <row r="1" ht="28" customHeight="1">
      <c r="A1" s="1" t="inlineStr">
        <is>
          <t>재고관리 엑셀 템플릿</t>
        </is>
      </c>
    </row>
    <row r="2" ht="28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26" customHeight="1">
      <c r="A3" s="3" t="inlineStr">
        <is>
          <t>품목, 입출고, 현재고, 발주 필요 목록까지 한 파일에서 확인할 수 있는 기본 운영 키트입니다.</t>
        </is>
      </c>
      <c r="B3" s="4" t="n"/>
      <c r="C3" s="4" t="n"/>
      <c r="D3" s="4" t="n"/>
      <c r="E3" s="4" t="n"/>
      <c r="F3" s="4" t="n"/>
      <c r="G3" s="5" t="inlineStr">
        <is>
          <t>STACKCUBE TEMPLATE</t>
        </is>
      </c>
    </row>
    <row r="5" ht="24" customHeight="1">
      <c r="A5" s="6" t="inlineStr">
        <is>
          <t>처음 10분 사용 순서</t>
        </is>
      </c>
      <c r="B5" s="7" t="n"/>
      <c r="C5" s="7" t="n"/>
      <c r="E5" s="8" t="inlineStr">
        <is>
          <t>시트 구성</t>
        </is>
      </c>
      <c r="F5" s="9" t="n"/>
      <c r="G5" s="9" t="n"/>
    </row>
    <row r="6" ht="30" customHeight="1">
      <c r="A6" s="10" t="n">
        <v>1</v>
      </c>
      <c r="B6" s="11" t="inlineStr">
        <is>
          <t>품목마스터에서 품목코드, 안전재고, 목표재고, 단가를 먼저 정합니다.</t>
        </is>
      </c>
      <c r="E6" s="12" t="inlineStr">
        <is>
          <t>품목마스터</t>
        </is>
      </c>
      <c r="F6" s="11" t="inlineStr">
        <is>
          <t>품목 기준 정보, 안전재고, 목표재고, 단가를 관리합니다.</t>
        </is>
      </c>
    </row>
    <row r="7" ht="30" customHeight="1">
      <c r="A7" s="10" t="n">
        <v>2</v>
      </c>
      <c r="B7" s="11" t="inlineStr">
        <is>
          <t>입출고기록에는 실제 입고와 출고만 계속 누적합니다.</t>
        </is>
      </c>
      <c r="E7" s="12" t="inlineStr">
        <is>
          <t>입출고기록</t>
        </is>
      </c>
      <c r="F7" s="11" t="inlineStr">
        <is>
          <t>모든 입고/출고/조정을 날짜순으로 기록합니다.</t>
        </is>
      </c>
    </row>
    <row r="8" ht="30" customHeight="1">
      <c r="A8" s="10" t="n">
        <v>3</v>
      </c>
      <c r="B8" s="11" t="inlineStr">
        <is>
          <t>현재고 시트에서 상태가 위험/재주문/품절인 품목을 확인합니다.</t>
        </is>
      </c>
      <c r="E8" s="12" t="inlineStr">
        <is>
          <t>현재고</t>
        </is>
      </c>
      <c r="F8" s="11" t="inlineStr">
        <is>
          <t>입출고 기록을 기준으로 현재고와 발주 권장 수량을 계산합니다.</t>
        </is>
      </c>
    </row>
    <row r="9" ht="30" customHeight="1">
      <c r="A9" s="10" t="n">
        <v>4</v>
      </c>
      <c r="B9" s="11" t="inlineStr">
        <is>
          <t>발주필요 시트를 보고 발주 수량과 예상 입고일을 조정합니다.</t>
        </is>
      </c>
      <c r="E9" s="12" t="inlineStr">
        <is>
          <t>발주필요</t>
        </is>
      </c>
      <c r="F9" s="11" t="inlineStr">
        <is>
          <t>위험/재주문/품절 품목만 모아 다음 액션을 보여줍니다.</t>
        </is>
      </c>
    </row>
    <row r="10" ht="30" customHeight="1">
      <c r="A10" s="10" t="n">
        <v>5</v>
      </c>
      <c r="B10" s="11" t="inlineStr">
        <is>
          <t>재고실사 시트로 실물 재고와 시스템 재고 차이를 기록합니다.</t>
        </is>
      </c>
      <c r="E10" s="12" t="inlineStr">
        <is>
          <t>재고실사</t>
        </is>
      </c>
      <c r="F10" s="11" t="inlineStr">
        <is>
          <t>실물 재고와 시스템 재고의 차이를 기록합니다.</t>
        </is>
      </c>
    </row>
    <row r="11" ht="30" customHeight="1">
      <c r="E11" s="12" t="inlineStr">
        <is>
          <t>대시보드</t>
        </is>
      </c>
      <c r="F11" s="11" t="inlineStr">
        <is>
          <t>재고자산, 위험 품목, 카테고리별 재고를 요약합니다.</t>
        </is>
      </c>
    </row>
    <row r="13" ht="24" customHeight="1">
      <c r="A13" s="13" t="inlineStr">
        <is>
          <t>실무 체크리스트</t>
        </is>
      </c>
      <c r="B13" s="14" t="n"/>
      <c r="C13" s="14" t="n"/>
    </row>
    <row r="14" ht="28" customHeight="1">
      <c r="A14" s="15" t="inlineStr">
        <is>
          <t>□</t>
        </is>
      </c>
      <c r="B14" s="11" t="inlineStr">
        <is>
          <t>품목코드는 중복 없이 고정해서 사용합니다.</t>
        </is>
      </c>
      <c r="C14" s="16" t="n"/>
      <c r="D14" s="16" t="n"/>
      <c r="E14" s="16" t="n"/>
      <c r="F14" s="17" t="n"/>
    </row>
    <row r="15" ht="28" customHeight="1">
      <c r="A15" s="15" t="inlineStr">
        <is>
          <t>□</t>
        </is>
      </c>
      <c r="B15" s="11" t="inlineStr">
        <is>
          <t>입출고기록은 행을 삭제하지 말고 취소/조정으로 남깁니다.</t>
        </is>
      </c>
      <c r="C15" s="16" t="n"/>
      <c r="D15" s="16" t="n"/>
      <c r="E15" s="16" t="n"/>
      <c r="F15" s="17" t="n"/>
    </row>
    <row r="16" ht="28" customHeight="1">
      <c r="A16" s="15" t="inlineStr">
        <is>
          <t>□</t>
        </is>
      </c>
      <c r="B16" s="11" t="inlineStr">
        <is>
          <t>안전재고는 평균 출고량과 리드타임을 보고 주기적으로 조정합니다.</t>
        </is>
      </c>
      <c r="C16" s="16" t="n"/>
      <c r="D16" s="16" t="n"/>
      <c r="E16" s="16" t="n"/>
      <c r="F16" s="17" t="n"/>
    </row>
    <row r="17" ht="28" customHeight="1">
      <c r="A17" s="15" t="inlineStr">
        <is>
          <t>□</t>
        </is>
      </c>
      <c r="B17" s="11" t="inlineStr">
        <is>
          <t>월 1회 이상 실사 결과를 남기고 차이 원인을 메모합니다.</t>
        </is>
      </c>
      <c r="C17" s="16" t="n"/>
      <c r="D17" s="16" t="n"/>
      <c r="E17" s="16" t="n"/>
      <c r="F17" s="17" t="n"/>
    </row>
    <row r="19">
      <c r="A19" s="18" t="inlineStr">
        <is>
          <t>안내: 이 파일은 빠르게 업무 기준을 잡기 위한 템플릿입니다. 여러 명이 동시에 수정하거나 승인 이력, 권한, 자동 알림이 필요해지면 전용 시스템으로 옮기는 것이 좋습니다.</t>
        </is>
      </c>
    </row>
    <row r="20"/>
  </sheetData>
  <mergeCells count="11">
    <mergeCell ref="A13:C13"/>
    <mergeCell ref="A5:C5"/>
    <mergeCell ref="B16:F16"/>
    <mergeCell ref="E5:G5"/>
    <mergeCell ref="B15:F15"/>
    <mergeCell ref="A19:H20"/>
    <mergeCell ref="B14:F14"/>
    <mergeCell ref="A3:F3"/>
    <mergeCell ref="A1:H2"/>
    <mergeCell ref="B17:F17"/>
    <mergeCell ref="G3:H3"/>
  </mergeCells>
  <pageMargins left="0.35" right="0.35" top="0.5" bottom="0.5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80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3" customWidth="1" min="1" max="1"/>
    <col width="22" customWidth="1" min="2" max="2"/>
    <col width="12" customWidth="1" min="3" max="3"/>
    <col width="8" customWidth="1" min="4" max="4"/>
    <col width="10" customWidth="1" min="5" max="5"/>
    <col width="12" customWidth="1" min="6" max="6"/>
    <col width="12" customWidth="1" min="7" max="7"/>
    <col width="10" customWidth="1" min="8" max="8"/>
    <col width="10" customWidth="1" min="9" max="9"/>
    <col width="12" customWidth="1" min="10" max="10"/>
    <col width="12" customWidth="1" min="11" max="11"/>
    <col width="16" customWidth="1" min="12" max="12"/>
    <col width="10" customWidth="1" min="13" max="13"/>
    <col width="22" customWidth="1" min="14" max="14"/>
  </cols>
  <sheetData>
    <row r="1" ht="28" customHeight="1">
      <c r="A1" s="1" t="inlineStr">
        <is>
          <t>품목마스터</t>
        </is>
      </c>
    </row>
    <row r="2" ht="28" customHeight="1">
      <c r="A2" s="2" t="n"/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</row>
    <row r="3" ht="26" customHeight="1">
      <c r="A3" s="3" t="inlineStr">
        <is>
          <t>품목 기준 정보는 이 시트에서만 관리합니다. 안전재고와 목표재고를 정하면 현재고/발주필요 시트가 자동으로 계산됩니다.</t>
        </is>
      </c>
      <c r="B3" s="4" t="n"/>
      <c r="C3" s="4" t="n"/>
      <c r="D3" s="4" t="n"/>
      <c r="E3" s="4" t="n"/>
      <c r="F3" s="4" t="n"/>
      <c r="G3" s="4" t="n"/>
      <c r="H3" s="4" t="n"/>
      <c r="I3" s="4" t="n"/>
      <c r="J3" s="4" t="n"/>
      <c r="K3" s="4" t="n"/>
      <c r="L3" s="4" t="n"/>
      <c r="M3" s="5" t="inlineStr">
        <is>
          <t>STACKCUBE TEMPLATE</t>
        </is>
      </c>
    </row>
    <row r="5">
      <c r="A5" s="19" t="inlineStr">
        <is>
          <t>품목코드</t>
        </is>
      </c>
      <c r="B5" s="19" t="inlineStr">
        <is>
          <t>품목명</t>
        </is>
      </c>
      <c r="C5" s="19" t="inlineStr">
        <is>
          <t>카테고리</t>
        </is>
      </c>
      <c r="D5" s="19" t="inlineStr">
        <is>
          <t>단위</t>
        </is>
      </c>
      <c r="E5" s="19" t="inlineStr">
        <is>
          <t>기초재고</t>
        </is>
      </c>
      <c r="F5" s="19" t="inlineStr">
        <is>
          <t>기본창고</t>
        </is>
      </c>
      <c r="G5" s="19" t="inlineStr">
        <is>
          <t>보관위치</t>
        </is>
      </c>
      <c r="H5" s="19" t="inlineStr">
        <is>
          <t>안전재고</t>
        </is>
      </c>
      <c r="I5" s="19" t="inlineStr">
        <is>
          <t>목표재고</t>
        </is>
      </c>
      <c r="J5" s="19" t="inlineStr">
        <is>
          <t>표준단가</t>
        </is>
      </c>
      <c r="K5" s="19" t="inlineStr">
        <is>
          <t>리드타임(일)</t>
        </is>
      </c>
      <c r="L5" s="19" t="inlineStr">
        <is>
          <t>주 공급처</t>
        </is>
      </c>
      <c r="M5" s="19" t="inlineStr">
        <is>
          <t>사용여부</t>
        </is>
      </c>
      <c r="N5" s="19" t="inlineStr">
        <is>
          <t>비고</t>
        </is>
      </c>
    </row>
    <row r="6">
      <c r="A6" s="20" t="inlineStr">
        <is>
          <t>SKU-1001</t>
        </is>
      </c>
      <c r="B6" s="20" t="inlineStr">
        <is>
          <t>친환경 포장 박스 S</t>
        </is>
      </c>
      <c r="C6" s="20" t="inlineStr">
        <is>
          <t>포장재</t>
        </is>
      </c>
      <c r="D6" s="20" t="inlineStr">
        <is>
          <t>EA</t>
        </is>
      </c>
      <c r="E6" s="21" t="n">
        <v>420</v>
      </c>
      <c r="F6" s="20" t="inlineStr">
        <is>
          <t>1창고</t>
        </is>
      </c>
      <c r="G6" s="20" t="inlineStr">
        <is>
          <t>A-01</t>
        </is>
      </c>
      <c r="H6" s="21" t="n">
        <v>120</v>
      </c>
      <c r="I6" s="21" t="n">
        <v>500</v>
      </c>
      <c r="J6" s="21" t="n">
        <v>620</v>
      </c>
      <c r="K6" s="20" t="n">
        <v>3</v>
      </c>
      <c r="L6" s="20" t="inlineStr">
        <is>
          <t>보급포장</t>
        </is>
      </c>
      <c r="M6" s="20" t="inlineStr">
        <is>
          <t>사용</t>
        </is>
      </c>
      <c r="N6" s="20" t="inlineStr">
        <is>
          <t>일 출고 잦음</t>
        </is>
      </c>
    </row>
    <row r="7">
      <c r="A7" s="20" t="inlineStr">
        <is>
          <t>SKU-1002</t>
        </is>
      </c>
      <c r="B7" s="20" t="inlineStr">
        <is>
          <t>친환경 포장 박스 M</t>
        </is>
      </c>
      <c r="C7" s="20" t="inlineStr">
        <is>
          <t>포장재</t>
        </is>
      </c>
      <c r="D7" s="20" t="inlineStr">
        <is>
          <t>EA</t>
        </is>
      </c>
      <c r="E7" s="21" t="n">
        <v>280</v>
      </c>
      <c r="F7" s="20" t="inlineStr">
        <is>
          <t>1창고</t>
        </is>
      </c>
      <c r="G7" s="20" t="inlineStr">
        <is>
          <t>A-02</t>
        </is>
      </c>
      <c r="H7" s="21" t="n">
        <v>100</v>
      </c>
      <c r="I7" s="21" t="n">
        <v>420</v>
      </c>
      <c r="J7" s="21" t="n">
        <v>780</v>
      </c>
      <c r="K7" s="20" t="n">
        <v>3</v>
      </c>
      <c r="L7" s="20" t="inlineStr">
        <is>
          <t>보급포장</t>
        </is>
      </c>
      <c r="M7" s="20" t="inlineStr">
        <is>
          <t>사용</t>
        </is>
      </c>
      <c r="N7" s="20" t="inlineStr"/>
    </row>
    <row r="8">
      <c r="A8" s="20" t="inlineStr">
        <is>
          <t>SKU-1003</t>
        </is>
      </c>
      <c r="B8" s="20" t="inlineStr">
        <is>
          <t>완충재 롤 50m</t>
        </is>
      </c>
      <c r="C8" s="20" t="inlineStr">
        <is>
          <t>포장재</t>
        </is>
      </c>
      <c r="D8" s="20" t="inlineStr">
        <is>
          <t>ROLL</t>
        </is>
      </c>
      <c r="E8" s="21" t="n">
        <v>65</v>
      </c>
      <c r="F8" s="20" t="inlineStr">
        <is>
          <t>1창고</t>
        </is>
      </c>
      <c r="G8" s="20" t="inlineStr">
        <is>
          <t>A-03</t>
        </is>
      </c>
      <c r="H8" s="21" t="n">
        <v>35</v>
      </c>
      <c r="I8" s="21" t="n">
        <v>120</v>
      </c>
      <c r="J8" s="21" t="n">
        <v>4200</v>
      </c>
      <c r="K8" s="20" t="n">
        <v>5</v>
      </c>
      <c r="L8" s="20" t="inlineStr">
        <is>
          <t>세이프팩</t>
        </is>
      </c>
      <c r="M8" s="20" t="inlineStr">
        <is>
          <t>사용</t>
        </is>
      </c>
      <c r="N8" s="20" t="inlineStr"/>
    </row>
    <row r="9">
      <c r="A9" s="20" t="inlineStr">
        <is>
          <t>SKU-2001</t>
        </is>
      </c>
      <c r="B9" s="20" t="inlineStr">
        <is>
          <t>스마트 센서 모듈</t>
        </is>
      </c>
      <c r="C9" s="20" t="inlineStr">
        <is>
          <t>부품</t>
        </is>
      </c>
      <c r="D9" s="20" t="inlineStr">
        <is>
          <t>EA</t>
        </is>
      </c>
      <c r="E9" s="21" t="n">
        <v>96</v>
      </c>
      <c r="F9" s="20" t="inlineStr">
        <is>
          <t>2창고</t>
        </is>
      </c>
      <c r="G9" s="20" t="inlineStr">
        <is>
          <t>B-01</t>
        </is>
      </c>
      <c r="H9" s="21" t="n">
        <v>80</v>
      </c>
      <c r="I9" s="21" t="n">
        <v>180</v>
      </c>
      <c r="J9" s="21" t="n">
        <v>18500</v>
      </c>
      <c r="K9" s="20" t="n">
        <v>10</v>
      </c>
      <c r="L9" s="20" t="inlineStr">
        <is>
          <t>네오전자</t>
        </is>
      </c>
      <c r="M9" s="20" t="inlineStr">
        <is>
          <t>사용</t>
        </is>
      </c>
      <c r="N9" s="20" t="inlineStr">
        <is>
          <t>핵심 부품</t>
        </is>
      </c>
    </row>
    <row r="10">
      <c r="A10" s="20" t="inlineStr">
        <is>
          <t>SKU-2002</t>
        </is>
      </c>
      <c r="B10" s="20" t="inlineStr">
        <is>
          <t>컨트롤 보드 V2</t>
        </is>
      </c>
      <c r="C10" s="20" t="inlineStr">
        <is>
          <t>부품</t>
        </is>
      </c>
      <c r="D10" s="20" t="inlineStr">
        <is>
          <t>EA</t>
        </is>
      </c>
      <c r="E10" s="21" t="n">
        <v>41</v>
      </c>
      <c r="F10" s="20" t="inlineStr">
        <is>
          <t>2창고</t>
        </is>
      </c>
      <c r="G10" s="20" t="inlineStr">
        <is>
          <t>B-02</t>
        </is>
      </c>
      <c r="H10" s="21" t="n">
        <v>45</v>
      </c>
      <c r="I10" s="21" t="n">
        <v>100</v>
      </c>
      <c r="J10" s="21" t="n">
        <v>39200</v>
      </c>
      <c r="K10" s="20" t="n">
        <v>14</v>
      </c>
      <c r="L10" s="20" t="inlineStr">
        <is>
          <t>네오전자</t>
        </is>
      </c>
      <c r="M10" s="20" t="inlineStr">
        <is>
          <t>사용</t>
        </is>
      </c>
      <c r="N10" s="20" t="inlineStr">
        <is>
          <t>리드타임 김</t>
        </is>
      </c>
    </row>
    <row r="11">
      <c r="A11" s="20" t="inlineStr">
        <is>
          <t>SKU-2003</t>
        </is>
      </c>
      <c r="B11" s="20" t="inlineStr">
        <is>
          <t>전원 어댑터 12V</t>
        </is>
      </c>
      <c r="C11" s="20" t="inlineStr">
        <is>
          <t>부품</t>
        </is>
      </c>
      <c r="D11" s="20" t="inlineStr">
        <is>
          <t>EA</t>
        </is>
      </c>
      <c r="E11" s="21" t="n">
        <v>130</v>
      </c>
      <c r="F11" s="20" t="inlineStr">
        <is>
          <t>2창고</t>
        </is>
      </c>
      <c r="G11" s="20" t="inlineStr">
        <is>
          <t>B-03</t>
        </is>
      </c>
      <c r="H11" s="21" t="n">
        <v>60</v>
      </c>
      <c r="I11" s="21" t="n">
        <v>160</v>
      </c>
      <c r="J11" s="21" t="n">
        <v>7100</v>
      </c>
      <c r="K11" s="20" t="n">
        <v>7</v>
      </c>
      <c r="L11" s="20" t="inlineStr">
        <is>
          <t>파워링크</t>
        </is>
      </c>
      <c r="M11" s="20" t="inlineStr">
        <is>
          <t>사용</t>
        </is>
      </c>
      <c r="N11" s="20" t="inlineStr"/>
    </row>
    <row r="12">
      <c r="A12" s="20" t="inlineStr">
        <is>
          <t>SKU-3001</t>
        </is>
      </c>
      <c r="B12" s="20" t="inlineStr">
        <is>
          <t>완제품 Alpha</t>
        </is>
      </c>
      <c r="C12" s="20" t="inlineStr">
        <is>
          <t>완제품</t>
        </is>
      </c>
      <c r="D12" s="20" t="inlineStr">
        <is>
          <t>EA</t>
        </is>
      </c>
      <c r="E12" s="21" t="n">
        <v>38</v>
      </c>
      <c r="F12" s="20" t="inlineStr">
        <is>
          <t>3창고</t>
        </is>
      </c>
      <c r="G12" s="20" t="inlineStr">
        <is>
          <t>C-01</t>
        </is>
      </c>
      <c r="H12" s="21" t="n">
        <v>30</v>
      </c>
      <c r="I12" s="21" t="n">
        <v>90</v>
      </c>
      <c r="J12" s="21" t="n">
        <v>87500</v>
      </c>
      <c r="K12" s="20" t="n">
        <v>2</v>
      </c>
      <c r="L12" s="20" t="inlineStr">
        <is>
          <t>자체생산</t>
        </is>
      </c>
      <c r="M12" s="20" t="inlineStr">
        <is>
          <t>사용</t>
        </is>
      </c>
      <c r="N12" s="20" t="inlineStr"/>
    </row>
    <row r="13">
      <c r="A13" s="20" t="inlineStr">
        <is>
          <t>SKU-3002</t>
        </is>
      </c>
      <c r="B13" s="20" t="inlineStr">
        <is>
          <t>완제품 Beta</t>
        </is>
      </c>
      <c r="C13" s="20" t="inlineStr">
        <is>
          <t>완제품</t>
        </is>
      </c>
      <c r="D13" s="20" t="inlineStr">
        <is>
          <t>EA</t>
        </is>
      </c>
      <c r="E13" s="21" t="n">
        <v>24</v>
      </c>
      <c r="F13" s="20" t="inlineStr">
        <is>
          <t>3창고</t>
        </is>
      </c>
      <c r="G13" s="20" t="inlineStr">
        <is>
          <t>C-02</t>
        </is>
      </c>
      <c r="H13" s="21" t="n">
        <v>25</v>
      </c>
      <c r="I13" s="21" t="n">
        <v>70</v>
      </c>
      <c r="J13" s="21" t="n">
        <v>112000</v>
      </c>
      <c r="K13" s="20" t="n">
        <v>2</v>
      </c>
      <c r="L13" s="20" t="inlineStr">
        <is>
          <t>자체생산</t>
        </is>
      </c>
      <c r="M13" s="20" t="inlineStr">
        <is>
          <t>사용</t>
        </is>
      </c>
      <c r="N13" s="20" t="inlineStr">
        <is>
          <t>프로모션 품목</t>
        </is>
      </c>
    </row>
    <row r="14">
      <c r="A14" s="20" t="inlineStr">
        <is>
          <t>SKU-4001</t>
        </is>
      </c>
      <c r="B14" s="20" t="inlineStr">
        <is>
          <t>A/S 교체 키트</t>
        </is>
      </c>
      <c r="C14" s="20" t="inlineStr">
        <is>
          <t>서비스</t>
        </is>
      </c>
      <c r="D14" s="20" t="inlineStr">
        <is>
          <t>SET</t>
        </is>
      </c>
      <c r="E14" s="21" t="n">
        <v>18</v>
      </c>
      <c r="F14" s="20" t="inlineStr">
        <is>
          <t>3창고</t>
        </is>
      </c>
      <c r="G14" s="20" t="inlineStr">
        <is>
          <t>D-01</t>
        </is>
      </c>
      <c r="H14" s="21" t="n">
        <v>20</v>
      </c>
      <c r="I14" s="21" t="n">
        <v>45</v>
      </c>
      <c r="J14" s="21" t="n">
        <v>26500</v>
      </c>
      <c r="K14" s="20" t="n">
        <v>4</v>
      </c>
      <c r="L14" s="20" t="inlineStr">
        <is>
          <t>서비스팀</t>
        </is>
      </c>
      <c r="M14" s="20" t="inlineStr">
        <is>
          <t>사용</t>
        </is>
      </c>
      <c r="N14" s="20" t="inlineStr"/>
    </row>
    <row r="15">
      <c r="A15" s="20" t="inlineStr">
        <is>
          <t>SKU-5001</t>
        </is>
      </c>
      <c r="B15" s="20" t="inlineStr">
        <is>
          <t>라벨 스티커 60x40</t>
        </is>
      </c>
      <c r="C15" s="20" t="inlineStr">
        <is>
          <t>소모품</t>
        </is>
      </c>
      <c r="D15" s="20" t="inlineStr">
        <is>
          <t>ROLL</t>
        </is>
      </c>
      <c r="E15" s="21" t="n">
        <v>32</v>
      </c>
      <c r="F15" s="20" t="inlineStr">
        <is>
          <t>1창고</t>
        </is>
      </c>
      <c r="G15" s="20" t="inlineStr">
        <is>
          <t>E-01</t>
        </is>
      </c>
      <c r="H15" s="21" t="n">
        <v>20</v>
      </c>
      <c r="I15" s="21" t="n">
        <v>60</v>
      </c>
      <c r="J15" s="21" t="n">
        <v>3200</v>
      </c>
      <c r="K15" s="20" t="n">
        <v>3</v>
      </c>
      <c r="L15" s="20" t="inlineStr">
        <is>
          <t>라벨코리아</t>
        </is>
      </c>
      <c r="M15" s="20" t="inlineStr">
        <is>
          <t>사용</t>
        </is>
      </c>
      <c r="N15" s="20" t="inlineStr"/>
    </row>
    <row r="16">
      <c r="A16" s="20" t="inlineStr">
        <is>
          <t>SKU-5002</t>
        </is>
      </c>
      <c r="B16" s="20" t="inlineStr">
        <is>
          <t>작업 장갑</t>
        </is>
      </c>
      <c r="C16" s="20" t="inlineStr">
        <is>
          <t>소모품</t>
        </is>
      </c>
      <c r="D16" s="20" t="inlineStr">
        <is>
          <t>PAIR</t>
        </is>
      </c>
      <c r="E16" s="21" t="n">
        <v>55</v>
      </c>
      <c r="F16" s="20" t="inlineStr">
        <is>
          <t>1창고</t>
        </is>
      </c>
      <c r="G16" s="20" t="inlineStr">
        <is>
          <t>E-02</t>
        </is>
      </c>
      <c r="H16" s="21" t="n">
        <v>30</v>
      </c>
      <c r="I16" s="21" t="n">
        <v>90</v>
      </c>
      <c r="J16" s="21" t="n">
        <v>1100</v>
      </c>
      <c r="K16" s="20" t="n">
        <v>2</v>
      </c>
      <c r="L16" s="20" t="inlineStr">
        <is>
          <t>MRO마트</t>
        </is>
      </c>
      <c r="M16" s="20" t="inlineStr">
        <is>
          <t>사용</t>
        </is>
      </c>
      <c r="N16" s="20" t="inlineStr"/>
    </row>
    <row r="17">
      <c r="A17" s="20" t="inlineStr">
        <is>
          <t>SKU-6001</t>
        </is>
      </c>
      <c r="B17" s="20" t="inlineStr">
        <is>
          <t>검수 체크 카드</t>
        </is>
      </c>
      <c r="C17" s="20" t="inlineStr">
        <is>
          <t>소모품</t>
        </is>
      </c>
      <c r="D17" s="20" t="inlineStr">
        <is>
          <t>EA</t>
        </is>
      </c>
      <c r="E17" s="21" t="n">
        <v>900</v>
      </c>
      <c r="F17" s="20" t="inlineStr">
        <is>
          <t>1창고</t>
        </is>
      </c>
      <c r="G17" s="20" t="inlineStr">
        <is>
          <t>E-03</t>
        </is>
      </c>
      <c r="H17" s="21" t="n">
        <v>200</v>
      </c>
      <c r="I17" s="21" t="n">
        <v>1000</v>
      </c>
      <c r="J17" s="21" t="n">
        <v>85</v>
      </c>
      <c r="K17" s="20" t="n">
        <v>5</v>
      </c>
      <c r="L17" s="20" t="inlineStr">
        <is>
          <t>인쇄마을</t>
        </is>
      </c>
      <c r="M17" s="20" t="inlineStr">
        <is>
          <t>사용</t>
        </is>
      </c>
      <c r="N17" s="20" t="inlineStr"/>
    </row>
    <row r="18">
      <c r="A18" s="20" t="n"/>
      <c r="B18" s="20" t="n"/>
      <c r="C18" s="20" t="n"/>
      <c r="D18" s="20" t="n"/>
      <c r="E18" s="20" t="n"/>
      <c r="F18" s="20" t="n"/>
      <c r="G18" s="20" t="n"/>
      <c r="H18" s="20" t="n"/>
      <c r="I18" s="20" t="n"/>
      <c r="J18" s="20" t="n"/>
      <c r="K18" s="20" t="n"/>
      <c r="L18" s="20" t="n"/>
      <c r="M18" s="20" t="n"/>
      <c r="N18" s="20" t="n"/>
    </row>
    <row r="19">
      <c r="A19" s="20" t="n"/>
      <c r="B19" s="20" t="n"/>
      <c r="C19" s="20" t="n"/>
      <c r="D19" s="20" t="n"/>
      <c r="E19" s="20" t="n"/>
      <c r="F19" s="20" t="n"/>
      <c r="G19" s="20" t="n"/>
      <c r="H19" s="20" t="n"/>
      <c r="I19" s="20" t="n"/>
      <c r="J19" s="20" t="n"/>
      <c r="K19" s="20" t="n"/>
      <c r="L19" s="20" t="n"/>
      <c r="M19" s="20" t="n"/>
      <c r="N19" s="20" t="n"/>
    </row>
    <row r="20">
      <c r="A20" s="20" t="n"/>
      <c r="B20" s="20" t="n"/>
      <c r="C20" s="20" t="n"/>
      <c r="D20" s="20" t="n"/>
      <c r="E20" s="20" t="n"/>
      <c r="F20" s="20" t="n"/>
      <c r="G20" s="20" t="n"/>
      <c r="H20" s="20" t="n"/>
      <c r="I20" s="20" t="n"/>
      <c r="J20" s="20" t="n"/>
      <c r="K20" s="20" t="n"/>
      <c r="L20" s="20" t="n"/>
      <c r="M20" s="20" t="n"/>
      <c r="N20" s="20" t="n"/>
    </row>
    <row r="21">
      <c r="A21" s="20" t="n"/>
      <c r="B21" s="20" t="n"/>
      <c r="C21" s="20" t="n"/>
      <c r="D21" s="20" t="n"/>
      <c r="E21" s="20" t="n"/>
      <c r="F21" s="20" t="n"/>
      <c r="G21" s="20" t="n"/>
      <c r="H21" s="20" t="n"/>
      <c r="I21" s="20" t="n"/>
      <c r="J21" s="20" t="n"/>
      <c r="K21" s="20" t="n"/>
      <c r="L21" s="20" t="n"/>
      <c r="M21" s="20" t="n"/>
      <c r="N21" s="20" t="n"/>
    </row>
    <row r="22">
      <c r="A22" s="20" t="n"/>
      <c r="B22" s="20" t="n"/>
      <c r="C22" s="20" t="n"/>
      <c r="D22" s="20" t="n"/>
      <c r="E22" s="20" t="n"/>
      <c r="F22" s="20" t="n"/>
      <c r="G22" s="20" t="n"/>
      <c r="H22" s="20" t="n"/>
      <c r="I22" s="20" t="n"/>
      <c r="J22" s="20" t="n"/>
      <c r="K22" s="20" t="n"/>
      <c r="L22" s="20" t="n"/>
      <c r="M22" s="20" t="n"/>
      <c r="N22" s="20" t="n"/>
    </row>
    <row r="23">
      <c r="A23" s="20" t="n"/>
      <c r="B23" s="20" t="n"/>
      <c r="C23" s="20" t="n"/>
      <c r="D23" s="20" t="n"/>
      <c r="E23" s="20" t="n"/>
      <c r="F23" s="20" t="n"/>
      <c r="G23" s="20" t="n"/>
      <c r="H23" s="20" t="n"/>
      <c r="I23" s="20" t="n"/>
      <c r="J23" s="20" t="n"/>
      <c r="K23" s="20" t="n"/>
      <c r="L23" s="20" t="n"/>
      <c r="M23" s="20" t="n"/>
      <c r="N23" s="20" t="n"/>
    </row>
    <row r="24">
      <c r="A24" s="20" t="n"/>
      <c r="B24" s="20" t="n"/>
      <c r="C24" s="20" t="n"/>
      <c r="D24" s="20" t="n"/>
      <c r="E24" s="20" t="n"/>
      <c r="F24" s="20" t="n"/>
      <c r="G24" s="20" t="n"/>
      <c r="H24" s="20" t="n"/>
      <c r="I24" s="20" t="n"/>
      <c r="J24" s="20" t="n"/>
      <c r="K24" s="20" t="n"/>
      <c r="L24" s="20" t="n"/>
      <c r="M24" s="20" t="n"/>
      <c r="N24" s="20" t="n"/>
    </row>
    <row r="25">
      <c r="A25" s="20" t="n"/>
      <c r="B25" s="20" t="n"/>
      <c r="C25" s="20" t="n"/>
      <c r="D25" s="20" t="n"/>
      <c r="E25" s="20" t="n"/>
      <c r="F25" s="20" t="n"/>
      <c r="G25" s="20" t="n"/>
      <c r="H25" s="20" t="n"/>
      <c r="I25" s="20" t="n"/>
      <c r="J25" s="20" t="n"/>
      <c r="K25" s="20" t="n"/>
      <c r="L25" s="20" t="n"/>
      <c r="M25" s="20" t="n"/>
      <c r="N25" s="20" t="n"/>
    </row>
    <row r="26">
      <c r="A26" s="20" t="n"/>
      <c r="B26" s="20" t="n"/>
      <c r="C26" s="20" t="n"/>
      <c r="D26" s="20" t="n"/>
      <c r="E26" s="20" t="n"/>
      <c r="F26" s="20" t="n"/>
      <c r="G26" s="20" t="n"/>
      <c r="H26" s="20" t="n"/>
      <c r="I26" s="20" t="n"/>
      <c r="J26" s="20" t="n"/>
      <c r="K26" s="20" t="n"/>
      <c r="L26" s="20" t="n"/>
      <c r="M26" s="20" t="n"/>
      <c r="N26" s="20" t="n"/>
    </row>
    <row r="27">
      <c r="A27" s="20" t="n"/>
      <c r="B27" s="20" t="n"/>
      <c r="C27" s="20" t="n"/>
      <c r="D27" s="20" t="n"/>
      <c r="E27" s="20" t="n"/>
      <c r="F27" s="20" t="n"/>
      <c r="G27" s="20" t="n"/>
      <c r="H27" s="20" t="n"/>
      <c r="I27" s="20" t="n"/>
      <c r="J27" s="20" t="n"/>
      <c r="K27" s="20" t="n"/>
      <c r="L27" s="20" t="n"/>
      <c r="M27" s="20" t="n"/>
      <c r="N27" s="20" t="n"/>
    </row>
    <row r="28">
      <c r="A28" s="20" t="n"/>
      <c r="B28" s="20" t="n"/>
      <c r="C28" s="20" t="n"/>
      <c r="D28" s="20" t="n"/>
      <c r="E28" s="20" t="n"/>
      <c r="F28" s="20" t="n"/>
      <c r="G28" s="20" t="n"/>
      <c r="H28" s="20" t="n"/>
      <c r="I28" s="20" t="n"/>
      <c r="J28" s="20" t="n"/>
      <c r="K28" s="20" t="n"/>
      <c r="L28" s="20" t="n"/>
      <c r="M28" s="20" t="n"/>
      <c r="N28" s="20" t="n"/>
    </row>
    <row r="29">
      <c r="A29" s="20" t="n"/>
      <c r="B29" s="20" t="n"/>
      <c r="C29" s="20" t="n"/>
      <c r="D29" s="20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</row>
    <row r="30">
      <c r="A30" s="20" t="n"/>
      <c r="B30" s="20" t="n"/>
      <c r="C30" s="20" t="n"/>
      <c r="D30" s="20" t="n"/>
      <c r="E30" s="20" t="n"/>
      <c r="F30" s="20" t="n"/>
      <c r="G30" s="20" t="n"/>
      <c r="H30" s="20" t="n"/>
      <c r="I30" s="20" t="n"/>
      <c r="J30" s="20" t="n"/>
      <c r="K30" s="20" t="n"/>
      <c r="L30" s="20" t="n"/>
      <c r="M30" s="20" t="n"/>
      <c r="N30" s="20" t="n"/>
    </row>
    <row r="31">
      <c r="A31" s="20" t="n"/>
      <c r="B31" s="20" t="n"/>
      <c r="C31" s="20" t="n"/>
      <c r="D31" s="20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</row>
    <row r="32">
      <c r="A32" s="20" t="n"/>
      <c r="B32" s="20" t="n"/>
      <c r="C32" s="20" t="n"/>
      <c r="D32" s="20" t="n"/>
      <c r="E32" s="20" t="n"/>
      <c r="F32" s="20" t="n"/>
      <c r="G32" s="20" t="n"/>
      <c r="H32" s="20" t="n"/>
      <c r="I32" s="20" t="n"/>
      <c r="J32" s="20" t="n"/>
      <c r="K32" s="20" t="n"/>
      <c r="L32" s="20" t="n"/>
      <c r="M32" s="20" t="n"/>
      <c r="N32" s="20" t="n"/>
    </row>
    <row r="33">
      <c r="A33" s="20" t="n"/>
      <c r="B33" s="20" t="n"/>
      <c r="C33" s="20" t="n"/>
      <c r="D33" s="20" t="n"/>
      <c r="E33" s="20" t="n"/>
      <c r="F33" s="20" t="n"/>
      <c r="G33" s="20" t="n"/>
      <c r="H33" s="20" t="n"/>
      <c r="I33" s="20" t="n"/>
      <c r="J33" s="20" t="n"/>
      <c r="K33" s="20" t="n"/>
      <c r="L33" s="20" t="n"/>
      <c r="M33" s="20" t="n"/>
      <c r="N33" s="20" t="n"/>
    </row>
    <row r="34">
      <c r="A34" s="20" t="n"/>
      <c r="B34" s="20" t="n"/>
      <c r="C34" s="20" t="n"/>
      <c r="D34" s="20" t="n"/>
      <c r="E34" s="20" t="n"/>
      <c r="F34" s="20" t="n"/>
      <c r="G34" s="20" t="n"/>
      <c r="H34" s="20" t="n"/>
      <c r="I34" s="20" t="n"/>
      <c r="J34" s="20" t="n"/>
      <c r="K34" s="20" t="n"/>
      <c r="L34" s="20" t="n"/>
      <c r="M34" s="20" t="n"/>
      <c r="N34" s="20" t="n"/>
    </row>
    <row r="35">
      <c r="A35" s="20" t="n"/>
      <c r="B35" s="20" t="n"/>
      <c r="C35" s="20" t="n"/>
      <c r="D35" s="20" t="n"/>
      <c r="E35" s="20" t="n"/>
      <c r="F35" s="20" t="n"/>
      <c r="G35" s="20" t="n"/>
      <c r="H35" s="20" t="n"/>
      <c r="I35" s="20" t="n"/>
      <c r="J35" s="20" t="n"/>
      <c r="K35" s="20" t="n"/>
      <c r="L35" s="20" t="n"/>
      <c r="M35" s="20" t="n"/>
      <c r="N35" s="20" t="n"/>
    </row>
    <row r="36">
      <c r="A36" s="20" t="n"/>
      <c r="B36" s="20" t="n"/>
      <c r="C36" s="20" t="n"/>
      <c r="D36" s="20" t="n"/>
      <c r="E36" s="20" t="n"/>
      <c r="F36" s="20" t="n"/>
      <c r="G36" s="20" t="n"/>
      <c r="H36" s="20" t="n"/>
      <c r="I36" s="20" t="n"/>
      <c r="J36" s="20" t="n"/>
      <c r="K36" s="20" t="n"/>
      <c r="L36" s="20" t="n"/>
      <c r="M36" s="20" t="n"/>
      <c r="N36" s="20" t="n"/>
    </row>
    <row r="37">
      <c r="A37" s="20" t="n"/>
      <c r="B37" s="20" t="n"/>
      <c r="C37" s="20" t="n"/>
      <c r="D37" s="20" t="n"/>
      <c r="E37" s="20" t="n"/>
      <c r="F37" s="20" t="n"/>
      <c r="G37" s="20" t="n"/>
      <c r="H37" s="20" t="n"/>
      <c r="I37" s="20" t="n"/>
      <c r="J37" s="20" t="n"/>
      <c r="K37" s="20" t="n"/>
      <c r="L37" s="20" t="n"/>
      <c r="M37" s="20" t="n"/>
      <c r="N37" s="20" t="n"/>
    </row>
    <row r="38">
      <c r="A38" s="20" t="n"/>
      <c r="B38" s="20" t="n"/>
      <c r="C38" s="20" t="n"/>
      <c r="D38" s="20" t="n"/>
      <c r="E38" s="20" t="n"/>
      <c r="F38" s="20" t="n"/>
      <c r="G38" s="20" t="n"/>
      <c r="H38" s="20" t="n"/>
      <c r="I38" s="20" t="n"/>
      <c r="J38" s="20" t="n"/>
      <c r="K38" s="20" t="n"/>
      <c r="L38" s="20" t="n"/>
      <c r="M38" s="20" t="n"/>
      <c r="N38" s="20" t="n"/>
    </row>
    <row r="39">
      <c r="A39" s="20" t="n"/>
      <c r="B39" s="20" t="n"/>
      <c r="C39" s="20" t="n"/>
      <c r="D39" s="20" t="n"/>
      <c r="E39" s="20" t="n"/>
      <c r="F39" s="20" t="n"/>
      <c r="G39" s="20" t="n"/>
      <c r="H39" s="20" t="n"/>
      <c r="I39" s="20" t="n"/>
      <c r="J39" s="20" t="n"/>
      <c r="K39" s="20" t="n"/>
      <c r="L39" s="20" t="n"/>
      <c r="M39" s="20" t="n"/>
      <c r="N39" s="20" t="n"/>
    </row>
    <row r="40">
      <c r="A40" s="20" t="n"/>
      <c r="B40" s="20" t="n"/>
      <c r="C40" s="20" t="n"/>
      <c r="D40" s="20" t="n"/>
      <c r="E40" s="20" t="n"/>
      <c r="F40" s="20" t="n"/>
      <c r="G40" s="20" t="n"/>
      <c r="H40" s="20" t="n"/>
      <c r="I40" s="20" t="n"/>
      <c r="J40" s="20" t="n"/>
      <c r="K40" s="20" t="n"/>
      <c r="L40" s="20" t="n"/>
      <c r="M40" s="20" t="n"/>
      <c r="N40" s="20" t="n"/>
    </row>
    <row r="41">
      <c r="A41" s="20" t="n"/>
      <c r="B41" s="20" t="n"/>
      <c r="C41" s="20" t="n"/>
      <c r="D41" s="20" t="n"/>
      <c r="E41" s="20" t="n"/>
      <c r="F41" s="20" t="n"/>
      <c r="G41" s="20" t="n"/>
      <c r="H41" s="20" t="n"/>
      <c r="I41" s="20" t="n"/>
      <c r="J41" s="20" t="n"/>
      <c r="K41" s="20" t="n"/>
      <c r="L41" s="20" t="n"/>
      <c r="M41" s="20" t="n"/>
      <c r="N41" s="20" t="n"/>
    </row>
    <row r="42">
      <c r="A42" s="20" t="n"/>
      <c r="B42" s="20" t="n"/>
      <c r="C42" s="20" t="n"/>
      <c r="D42" s="20" t="n"/>
      <c r="E42" s="20" t="n"/>
      <c r="F42" s="20" t="n"/>
      <c r="G42" s="20" t="n"/>
      <c r="H42" s="20" t="n"/>
      <c r="I42" s="20" t="n"/>
      <c r="J42" s="20" t="n"/>
      <c r="K42" s="20" t="n"/>
      <c r="L42" s="20" t="n"/>
      <c r="M42" s="20" t="n"/>
      <c r="N42" s="20" t="n"/>
    </row>
    <row r="43">
      <c r="A43" s="20" t="n"/>
      <c r="B43" s="20" t="n"/>
      <c r="C43" s="20" t="n"/>
      <c r="D43" s="20" t="n"/>
      <c r="E43" s="20" t="n"/>
      <c r="F43" s="20" t="n"/>
      <c r="G43" s="20" t="n"/>
      <c r="H43" s="20" t="n"/>
      <c r="I43" s="20" t="n"/>
      <c r="J43" s="20" t="n"/>
      <c r="K43" s="20" t="n"/>
      <c r="L43" s="20" t="n"/>
      <c r="M43" s="20" t="n"/>
      <c r="N43" s="20" t="n"/>
    </row>
    <row r="44">
      <c r="A44" s="20" t="n"/>
      <c r="B44" s="20" t="n"/>
      <c r="C44" s="20" t="n"/>
      <c r="D44" s="20" t="n"/>
      <c r="E44" s="20" t="n"/>
      <c r="F44" s="20" t="n"/>
      <c r="G44" s="20" t="n"/>
      <c r="H44" s="20" t="n"/>
      <c r="I44" s="20" t="n"/>
      <c r="J44" s="20" t="n"/>
      <c r="K44" s="20" t="n"/>
      <c r="L44" s="20" t="n"/>
      <c r="M44" s="20" t="n"/>
      <c r="N44" s="20" t="n"/>
    </row>
    <row r="45">
      <c r="A45" s="20" t="n"/>
      <c r="B45" s="20" t="n"/>
      <c r="C45" s="20" t="n"/>
      <c r="D45" s="20" t="n"/>
      <c r="E45" s="20" t="n"/>
      <c r="F45" s="20" t="n"/>
      <c r="G45" s="20" t="n"/>
      <c r="H45" s="20" t="n"/>
      <c r="I45" s="20" t="n"/>
      <c r="J45" s="20" t="n"/>
      <c r="K45" s="20" t="n"/>
      <c r="L45" s="20" t="n"/>
      <c r="M45" s="20" t="n"/>
      <c r="N45" s="20" t="n"/>
    </row>
    <row r="46">
      <c r="A46" s="20" t="n"/>
      <c r="B46" s="20" t="n"/>
      <c r="C46" s="20" t="n"/>
      <c r="D46" s="20" t="n"/>
      <c r="E46" s="20" t="n"/>
      <c r="F46" s="20" t="n"/>
      <c r="G46" s="20" t="n"/>
      <c r="H46" s="20" t="n"/>
      <c r="I46" s="20" t="n"/>
      <c r="J46" s="20" t="n"/>
      <c r="K46" s="20" t="n"/>
      <c r="L46" s="20" t="n"/>
      <c r="M46" s="20" t="n"/>
      <c r="N46" s="20" t="n"/>
    </row>
    <row r="47">
      <c r="A47" s="20" t="n"/>
      <c r="B47" s="20" t="n"/>
      <c r="C47" s="20" t="n"/>
      <c r="D47" s="20" t="n"/>
      <c r="E47" s="20" t="n"/>
      <c r="F47" s="20" t="n"/>
      <c r="G47" s="20" t="n"/>
      <c r="H47" s="20" t="n"/>
      <c r="I47" s="20" t="n"/>
      <c r="J47" s="20" t="n"/>
      <c r="K47" s="20" t="n"/>
      <c r="L47" s="20" t="n"/>
      <c r="M47" s="20" t="n"/>
      <c r="N47" s="20" t="n"/>
    </row>
    <row r="48">
      <c r="A48" s="20" t="n"/>
      <c r="B48" s="20" t="n"/>
      <c r="C48" s="20" t="n"/>
      <c r="D48" s="20" t="n"/>
      <c r="E48" s="20" t="n"/>
      <c r="F48" s="20" t="n"/>
      <c r="G48" s="20" t="n"/>
      <c r="H48" s="20" t="n"/>
      <c r="I48" s="20" t="n"/>
      <c r="J48" s="20" t="n"/>
      <c r="K48" s="20" t="n"/>
      <c r="L48" s="20" t="n"/>
      <c r="M48" s="20" t="n"/>
      <c r="N48" s="20" t="n"/>
    </row>
    <row r="49">
      <c r="A49" s="20" t="n"/>
      <c r="B49" s="20" t="n"/>
      <c r="C49" s="20" t="n"/>
      <c r="D49" s="20" t="n"/>
      <c r="E49" s="20" t="n"/>
      <c r="F49" s="20" t="n"/>
      <c r="G49" s="20" t="n"/>
      <c r="H49" s="20" t="n"/>
      <c r="I49" s="20" t="n"/>
      <c r="J49" s="20" t="n"/>
      <c r="K49" s="20" t="n"/>
      <c r="L49" s="20" t="n"/>
      <c r="M49" s="20" t="n"/>
      <c r="N49" s="20" t="n"/>
    </row>
    <row r="50">
      <c r="A50" s="20" t="n"/>
      <c r="B50" s="20" t="n"/>
      <c r="C50" s="20" t="n"/>
      <c r="D50" s="20" t="n"/>
      <c r="E50" s="20" t="n"/>
      <c r="F50" s="20" t="n"/>
      <c r="G50" s="20" t="n"/>
      <c r="H50" s="20" t="n"/>
      <c r="I50" s="20" t="n"/>
      <c r="J50" s="20" t="n"/>
      <c r="K50" s="20" t="n"/>
      <c r="L50" s="20" t="n"/>
      <c r="M50" s="20" t="n"/>
      <c r="N50" s="20" t="n"/>
    </row>
    <row r="51">
      <c r="A51" s="20" t="n"/>
      <c r="B51" s="20" t="n"/>
      <c r="C51" s="20" t="n"/>
      <c r="D51" s="20" t="n"/>
      <c r="E51" s="20" t="n"/>
      <c r="F51" s="20" t="n"/>
      <c r="G51" s="20" t="n"/>
      <c r="H51" s="20" t="n"/>
      <c r="I51" s="20" t="n"/>
      <c r="J51" s="20" t="n"/>
      <c r="K51" s="20" t="n"/>
      <c r="L51" s="20" t="n"/>
      <c r="M51" s="20" t="n"/>
      <c r="N51" s="20" t="n"/>
    </row>
    <row r="52">
      <c r="A52" s="20" t="n"/>
      <c r="B52" s="20" t="n"/>
      <c r="C52" s="20" t="n"/>
      <c r="D52" s="20" t="n"/>
      <c r="E52" s="20" t="n"/>
      <c r="F52" s="20" t="n"/>
      <c r="G52" s="20" t="n"/>
      <c r="H52" s="20" t="n"/>
      <c r="I52" s="20" t="n"/>
      <c r="J52" s="20" t="n"/>
      <c r="K52" s="20" t="n"/>
      <c r="L52" s="20" t="n"/>
      <c r="M52" s="20" t="n"/>
      <c r="N52" s="20" t="n"/>
    </row>
    <row r="53">
      <c r="A53" s="20" t="n"/>
      <c r="B53" s="20" t="n"/>
      <c r="C53" s="20" t="n"/>
      <c r="D53" s="20" t="n"/>
      <c r="E53" s="20" t="n"/>
      <c r="F53" s="20" t="n"/>
      <c r="G53" s="20" t="n"/>
      <c r="H53" s="20" t="n"/>
      <c r="I53" s="20" t="n"/>
      <c r="J53" s="20" t="n"/>
      <c r="K53" s="20" t="n"/>
      <c r="L53" s="20" t="n"/>
      <c r="M53" s="20" t="n"/>
      <c r="N53" s="20" t="n"/>
    </row>
    <row r="54">
      <c r="A54" s="20" t="n"/>
      <c r="B54" s="20" t="n"/>
      <c r="C54" s="20" t="n"/>
      <c r="D54" s="20" t="n"/>
      <c r="E54" s="20" t="n"/>
      <c r="F54" s="20" t="n"/>
      <c r="G54" s="20" t="n"/>
      <c r="H54" s="20" t="n"/>
      <c r="I54" s="20" t="n"/>
      <c r="J54" s="20" t="n"/>
      <c r="K54" s="20" t="n"/>
      <c r="L54" s="20" t="n"/>
      <c r="M54" s="20" t="n"/>
      <c r="N54" s="20" t="n"/>
    </row>
    <row r="55">
      <c r="A55" s="20" t="n"/>
      <c r="B55" s="20" t="n"/>
      <c r="C55" s="20" t="n"/>
      <c r="D55" s="20" t="n"/>
      <c r="E55" s="20" t="n"/>
      <c r="F55" s="20" t="n"/>
      <c r="G55" s="20" t="n"/>
      <c r="H55" s="20" t="n"/>
      <c r="I55" s="20" t="n"/>
      <c r="J55" s="20" t="n"/>
      <c r="K55" s="20" t="n"/>
      <c r="L55" s="20" t="n"/>
      <c r="M55" s="20" t="n"/>
      <c r="N55" s="20" t="n"/>
    </row>
    <row r="56">
      <c r="A56" s="20" t="n"/>
      <c r="B56" s="20" t="n"/>
      <c r="C56" s="20" t="n"/>
      <c r="D56" s="20" t="n"/>
      <c r="E56" s="20" t="n"/>
      <c r="F56" s="20" t="n"/>
      <c r="G56" s="20" t="n"/>
      <c r="H56" s="20" t="n"/>
      <c r="I56" s="20" t="n"/>
      <c r="J56" s="20" t="n"/>
      <c r="K56" s="20" t="n"/>
      <c r="L56" s="20" t="n"/>
      <c r="M56" s="20" t="n"/>
      <c r="N56" s="20" t="n"/>
    </row>
    <row r="57">
      <c r="A57" s="20" t="n"/>
      <c r="B57" s="20" t="n"/>
      <c r="C57" s="20" t="n"/>
      <c r="D57" s="20" t="n"/>
      <c r="E57" s="20" t="n"/>
      <c r="F57" s="20" t="n"/>
      <c r="G57" s="20" t="n"/>
      <c r="H57" s="20" t="n"/>
      <c r="I57" s="20" t="n"/>
      <c r="J57" s="20" t="n"/>
      <c r="K57" s="20" t="n"/>
      <c r="L57" s="20" t="n"/>
      <c r="M57" s="20" t="n"/>
      <c r="N57" s="20" t="n"/>
    </row>
    <row r="58">
      <c r="A58" s="20" t="n"/>
      <c r="B58" s="20" t="n"/>
      <c r="C58" s="20" t="n"/>
      <c r="D58" s="20" t="n"/>
      <c r="E58" s="20" t="n"/>
      <c r="F58" s="20" t="n"/>
      <c r="G58" s="20" t="n"/>
      <c r="H58" s="20" t="n"/>
      <c r="I58" s="20" t="n"/>
      <c r="J58" s="20" t="n"/>
      <c r="K58" s="20" t="n"/>
      <c r="L58" s="20" t="n"/>
      <c r="M58" s="20" t="n"/>
      <c r="N58" s="20" t="n"/>
    </row>
    <row r="59">
      <c r="A59" s="20" t="n"/>
      <c r="B59" s="20" t="n"/>
      <c r="C59" s="20" t="n"/>
      <c r="D59" s="20" t="n"/>
      <c r="E59" s="20" t="n"/>
      <c r="F59" s="20" t="n"/>
      <c r="G59" s="20" t="n"/>
      <c r="H59" s="20" t="n"/>
      <c r="I59" s="20" t="n"/>
      <c r="J59" s="20" t="n"/>
      <c r="K59" s="20" t="n"/>
      <c r="L59" s="20" t="n"/>
      <c r="M59" s="20" t="n"/>
      <c r="N59" s="20" t="n"/>
    </row>
    <row r="60">
      <c r="A60" s="20" t="n"/>
      <c r="B60" s="20" t="n"/>
      <c r="C60" s="20" t="n"/>
      <c r="D60" s="20" t="n"/>
      <c r="E60" s="20" t="n"/>
      <c r="F60" s="20" t="n"/>
      <c r="G60" s="20" t="n"/>
      <c r="H60" s="20" t="n"/>
      <c r="I60" s="20" t="n"/>
      <c r="J60" s="20" t="n"/>
      <c r="K60" s="20" t="n"/>
      <c r="L60" s="20" t="n"/>
      <c r="M60" s="20" t="n"/>
      <c r="N60" s="20" t="n"/>
    </row>
    <row r="61">
      <c r="A61" s="20" t="n"/>
      <c r="B61" s="20" t="n"/>
      <c r="C61" s="20" t="n"/>
      <c r="D61" s="20" t="n"/>
      <c r="E61" s="20" t="n"/>
      <c r="F61" s="20" t="n"/>
      <c r="G61" s="20" t="n"/>
      <c r="H61" s="20" t="n"/>
      <c r="I61" s="20" t="n"/>
      <c r="J61" s="20" t="n"/>
      <c r="K61" s="20" t="n"/>
      <c r="L61" s="20" t="n"/>
      <c r="M61" s="20" t="n"/>
      <c r="N61" s="20" t="n"/>
    </row>
    <row r="62">
      <c r="A62" s="20" t="n"/>
      <c r="B62" s="20" t="n"/>
      <c r="C62" s="20" t="n"/>
      <c r="D62" s="20" t="n"/>
      <c r="E62" s="20" t="n"/>
      <c r="F62" s="20" t="n"/>
      <c r="G62" s="20" t="n"/>
      <c r="H62" s="20" t="n"/>
      <c r="I62" s="20" t="n"/>
      <c r="J62" s="20" t="n"/>
      <c r="K62" s="20" t="n"/>
      <c r="L62" s="20" t="n"/>
      <c r="M62" s="20" t="n"/>
      <c r="N62" s="20" t="n"/>
    </row>
    <row r="63">
      <c r="A63" s="20" t="n"/>
      <c r="B63" s="20" t="n"/>
      <c r="C63" s="20" t="n"/>
      <c r="D63" s="20" t="n"/>
      <c r="E63" s="20" t="n"/>
      <c r="F63" s="20" t="n"/>
      <c r="G63" s="20" t="n"/>
      <c r="H63" s="20" t="n"/>
      <c r="I63" s="20" t="n"/>
      <c r="J63" s="20" t="n"/>
      <c r="K63" s="20" t="n"/>
      <c r="L63" s="20" t="n"/>
      <c r="M63" s="20" t="n"/>
      <c r="N63" s="20" t="n"/>
    </row>
    <row r="64">
      <c r="A64" s="20" t="n"/>
      <c r="B64" s="20" t="n"/>
      <c r="C64" s="20" t="n"/>
      <c r="D64" s="20" t="n"/>
      <c r="E64" s="20" t="n"/>
      <c r="F64" s="20" t="n"/>
      <c r="G64" s="20" t="n"/>
      <c r="H64" s="20" t="n"/>
      <c r="I64" s="20" t="n"/>
      <c r="J64" s="20" t="n"/>
      <c r="K64" s="20" t="n"/>
      <c r="L64" s="20" t="n"/>
      <c r="M64" s="20" t="n"/>
      <c r="N64" s="20" t="n"/>
    </row>
    <row r="65">
      <c r="A65" s="20" t="n"/>
      <c r="B65" s="20" t="n"/>
      <c r="C65" s="20" t="n"/>
      <c r="D65" s="20" t="n"/>
      <c r="E65" s="20" t="n"/>
      <c r="F65" s="20" t="n"/>
      <c r="G65" s="20" t="n"/>
      <c r="H65" s="20" t="n"/>
      <c r="I65" s="20" t="n"/>
      <c r="J65" s="20" t="n"/>
      <c r="K65" s="20" t="n"/>
      <c r="L65" s="20" t="n"/>
      <c r="M65" s="20" t="n"/>
      <c r="N65" s="20" t="n"/>
    </row>
    <row r="66">
      <c r="A66" s="20" t="n"/>
      <c r="B66" s="20" t="n"/>
      <c r="C66" s="20" t="n"/>
      <c r="D66" s="20" t="n"/>
      <c r="E66" s="20" t="n"/>
      <c r="F66" s="20" t="n"/>
      <c r="G66" s="20" t="n"/>
      <c r="H66" s="20" t="n"/>
      <c r="I66" s="20" t="n"/>
      <c r="J66" s="20" t="n"/>
      <c r="K66" s="20" t="n"/>
      <c r="L66" s="20" t="n"/>
      <c r="M66" s="20" t="n"/>
      <c r="N66" s="20" t="n"/>
    </row>
    <row r="67">
      <c r="A67" s="20" t="n"/>
      <c r="B67" s="20" t="n"/>
      <c r="C67" s="20" t="n"/>
      <c r="D67" s="20" t="n"/>
      <c r="E67" s="20" t="n"/>
      <c r="F67" s="20" t="n"/>
      <c r="G67" s="20" t="n"/>
      <c r="H67" s="20" t="n"/>
      <c r="I67" s="20" t="n"/>
      <c r="J67" s="20" t="n"/>
      <c r="K67" s="20" t="n"/>
      <c r="L67" s="20" t="n"/>
      <c r="M67" s="20" t="n"/>
      <c r="N67" s="20" t="n"/>
    </row>
    <row r="68">
      <c r="A68" s="20" t="n"/>
      <c r="B68" s="20" t="n"/>
      <c r="C68" s="20" t="n"/>
      <c r="D68" s="20" t="n"/>
      <c r="E68" s="20" t="n"/>
      <c r="F68" s="20" t="n"/>
      <c r="G68" s="20" t="n"/>
      <c r="H68" s="20" t="n"/>
      <c r="I68" s="20" t="n"/>
      <c r="J68" s="20" t="n"/>
      <c r="K68" s="20" t="n"/>
      <c r="L68" s="20" t="n"/>
      <c r="M68" s="20" t="n"/>
      <c r="N68" s="20" t="n"/>
    </row>
    <row r="69">
      <c r="A69" s="20" t="n"/>
      <c r="B69" s="20" t="n"/>
      <c r="C69" s="20" t="n"/>
      <c r="D69" s="20" t="n"/>
      <c r="E69" s="20" t="n"/>
      <c r="F69" s="20" t="n"/>
      <c r="G69" s="20" t="n"/>
      <c r="H69" s="20" t="n"/>
      <c r="I69" s="20" t="n"/>
      <c r="J69" s="20" t="n"/>
      <c r="K69" s="20" t="n"/>
      <c r="L69" s="20" t="n"/>
      <c r="M69" s="20" t="n"/>
      <c r="N69" s="20" t="n"/>
    </row>
    <row r="70">
      <c r="A70" s="20" t="n"/>
      <c r="B70" s="20" t="n"/>
      <c r="C70" s="20" t="n"/>
      <c r="D70" s="20" t="n"/>
      <c r="E70" s="20" t="n"/>
      <c r="F70" s="20" t="n"/>
      <c r="G70" s="20" t="n"/>
      <c r="H70" s="20" t="n"/>
      <c r="I70" s="20" t="n"/>
      <c r="J70" s="20" t="n"/>
      <c r="K70" s="20" t="n"/>
      <c r="L70" s="20" t="n"/>
      <c r="M70" s="20" t="n"/>
      <c r="N70" s="20" t="n"/>
    </row>
    <row r="71">
      <c r="A71" s="20" t="n"/>
      <c r="B71" s="20" t="n"/>
      <c r="C71" s="20" t="n"/>
      <c r="D71" s="20" t="n"/>
      <c r="E71" s="20" t="n"/>
      <c r="F71" s="20" t="n"/>
      <c r="G71" s="20" t="n"/>
      <c r="H71" s="20" t="n"/>
      <c r="I71" s="20" t="n"/>
      <c r="J71" s="20" t="n"/>
      <c r="K71" s="20" t="n"/>
      <c r="L71" s="20" t="n"/>
      <c r="M71" s="20" t="n"/>
      <c r="N71" s="20" t="n"/>
    </row>
    <row r="72">
      <c r="A72" s="20" t="n"/>
      <c r="B72" s="20" t="n"/>
      <c r="C72" s="20" t="n"/>
      <c r="D72" s="20" t="n"/>
      <c r="E72" s="20" t="n"/>
      <c r="F72" s="20" t="n"/>
      <c r="G72" s="20" t="n"/>
      <c r="H72" s="20" t="n"/>
      <c r="I72" s="20" t="n"/>
      <c r="J72" s="20" t="n"/>
      <c r="K72" s="20" t="n"/>
      <c r="L72" s="20" t="n"/>
      <c r="M72" s="20" t="n"/>
      <c r="N72" s="20" t="n"/>
    </row>
    <row r="73">
      <c r="A73" s="20" t="n"/>
      <c r="B73" s="20" t="n"/>
      <c r="C73" s="20" t="n"/>
      <c r="D73" s="20" t="n"/>
      <c r="E73" s="20" t="n"/>
      <c r="F73" s="20" t="n"/>
      <c r="G73" s="20" t="n"/>
      <c r="H73" s="20" t="n"/>
      <c r="I73" s="20" t="n"/>
      <c r="J73" s="20" t="n"/>
      <c r="K73" s="20" t="n"/>
      <c r="L73" s="20" t="n"/>
      <c r="M73" s="20" t="n"/>
      <c r="N73" s="20" t="n"/>
    </row>
    <row r="74">
      <c r="A74" s="20" t="n"/>
      <c r="B74" s="20" t="n"/>
      <c r="C74" s="20" t="n"/>
      <c r="D74" s="20" t="n"/>
      <c r="E74" s="20" t="n"/>
      <c r="F74" s="20" t="n"/>
      <c r="G74" s="20" t="n"/>
      <c r="H74" s="20" t="n"/>
      <c r="I74" s="20" t="n"/>
      <c r="J74" s="20" t="n"/>
      <c r="K74" s="20" t="n"/>
      <c r="L74" s="20" t="n"/>
      <c r="M74" s="20" t="n"/>
      <c r="N74" s="20" t="n"/>
    </row>
    <row r="75">
      <c r="A75" s="20" t="n"/>
      <c r="B75" s="20" t="n"/>
      <c r="C75" s="20" t="n"/>
      <c r="D75" s="20" t="n"/>
      <c r="E75" s="20" t="n"/>
      <c r="F75" s="20" t="n"/>
      <c r="G75" s="20" t="n"/>
      <c r="H75" s="20" t="n"/>
      <c r="I75" s="20" t="n"/>
      <c r="J75" s="20" t="n"/>
      <c r="K75" s="20" t="n"/>
      <c r="L75" s="20" t="n"/>
      <c r="M75" s="20" t="n"/>
      <c r="N75" s="20" t="n"/>
    </row>
    <row r="76">
      <c r="A76" s="20" t="n"/>
      <c r="B76" s="20" t="n"/>
      <c r="C76" s="20" t="n"/>
      <c r="D76" s="20" t="n"/>
      <c r="E76" s="20" t="n"/>
      <c r="F76" s="20" t="n"/>
      <c r="G76" s="20" t="n"/>
      <c r="H76" s="20" t="n"/>
      <c r="I76" s="20" t="n"/>
      <c r="J76" s="20" t="n"/>
      <c r="K76" s="20" t="n"/>
      <c r="L76" s="20" t="n"/>
      <c r="M76" s="20" t="n"/>
      <c r="N76" s="20" t="n"/>
    </row>
    <row r="77">
      <c r="A77" s="20" t="n"/>
      <c r="B77" s="20" t="n"/>
      <c r="C77" s="20" t="n"/>
      <c r="D77" s="20" t="n"/>
      <c r="E77" s="20" t="n"/>
      <c r="F77" s="20" t="n"/>
      <c r="G77" s="20" t="n"/>
      <c r="H77" s="20" t="n"/>
      <c r="I77" s="20" t="n"/>
      <c r="J77" s="20" t="n"/>
      <c r="K77" s="20" t="n"/>
      <c r="L77" s="20" t="n"/>
      <c r="M77" s="20" t="n"/>
      <c r="N77" s="20" t="n"/>
    </row>
    <row r="78">
      <c r="A78" s="20" t="n"/>
      <c r="B78" s="20" t="n"/>
      <c r="C78" s="20" t="n"/>
      <c r="D78" s="20" t="n"/>
      <c r="E78" s="20" t="n"/>
      <c r="F78" s="20" t="n"/>
      <c r="G78" s="20" t="n"/>
      <c r="H78" s="20" t="n"/>
      <c r="I78" s="20" t="n"/>
      <c r="J78" s="20" t="n"/>
      <c r="K78" s="20" t="n"/>
      <c r="L78" s="20" t="n"/>
      <c r="M78" s="20" t="n"/>
      <c r="N78" s="20" t="n"/>
    </row>
    <row r="79">
      <c r="A79" s="20" t="n"/>
      <c r="B79" s="20" t="n"/>
      <c r="C79" s="20" t="n"/>
      <c r="D79" s="20" t="n"/>
      <c r="E79" s="20" t="n"/>
      <c r="F79" s="20" t="n"/>
      <c r="G79" s="20" t="n"/>
      <c r="H79" s="20" t="n"/>
      <c r="I79" s="20" t="n"/>
      <c r="J79" s="20" t="n"/>
      <c r="K79" s="20" t="n"/>
      <c r="L79" s="20" t="n"/>
      <c r="M79" s="20" t="n"/>
      <c r="N79" s="20" t="n"/>
    </row>
    <row r="80">
      <c r="A80" s="20" t="n"/>
      <c r="B80" s="20" t="n"/>
      <c r="C80" s="20" t="n"/>
      <c r="D80" s="20" t="n"/>
      <c r="E80" s="20" t="n"/>
      <c r="F80" s="20" t="n"/>
      <c r="G80" s="20" t="n"/>
      <c r="H80" s="20" t="n"/>
      <c r="I80" s="20" t="n"/>
      <c r="J80" s="20" t="n"/>
      <c r="K80" s="20" t="n"/>
      <c r="L80" s="20" t="n"/>
      <c r="M80" s="20" t="n"/>
      <c r="N80" s="20" t="n"/>
    </row>
  </sheetData>
  <autoFilter ref="A5:N80"/>
  <mergeCells count="3">
    <mergeCell ref="A1:N2"/>
    <mergeCell ref="A3:L3"/>
    <mergeCell ref="M3:N3"/>
  </mergeCells>
  <dataValidations count="2">
    <dataValidation sqref="C6:C80" showDropDown="0" showInputMessage="0" showErrorMessage="0" allowBlank="1" errorTitle="입력값 확인" error="목록에서 값을 선택하거나 형식에 맞게 입력해 주세요." type="list">
      <formula1>"포장재,부품,완제품,서비스,소모품"</formula1>
    </dataValidation>
    <dataValidation sqref="M6:M80" showDropDown="0" showInputMessage="0" showErrorMessage="0" allowBlank="1" errorTitle="입력값 확인" error="목록에서 값을 선택하거나 형식에 맞게 입력해 주세요." type="list">
      <formula1>"사용,중지"</formula1>
    </dataValidation>
  </dataValidations>
  <pageMargins left="0.35" right="0.35" top="0.5" bottom="0.5" header="0.5" footer="0.5"/>
  <pageSetup orientation="landscape" fitToHeight="0" fitToWidth="1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M205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2" customWidth="1" min="1" max="1"/>
    <col width="17" customWidth="1" min="2" max="2"/>
    <col width="12" customWidth="1" min="3" max="3"/>
    <col width="13" customWidth="1" min="4" max="4"/>
    <col width="22" customWidth="1" min="5" max="5"/>
    <col width="16" customWidth="1" min="6" max="6"/>
    <col width="10" customWidth="1" min="7" max="7"/>
    <col width="11" customWidth="1" min="8" max="8"/>
    <col width="12" customWidth="1" min="9" max="9"/>
    <col width="10" customWidth="1" min="10" max="10"/>
    <col width="10" customWidth="1" min="11" max="11"/>
    <col width="12" customWidth="1" min="12" max="12"/>
    <col width="22" customWidth="1" min="13" max="13"/>
  </cols>
  <sheetData>
    <row r="1" ht="28" customHeight="1">
      <c r="A1" s="1" t="inlineStr">
        <is>
          <t>입출고기록</t>
        </is>
      </c>
    </row>
    <row r="2" ht="28" customHeight="1">
      <c r="A2" s="2" t="n"/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</row>
    <row r="3" ht="26" customHeight="1">
      <c r="A3" s="3" t="inlineStr">
        <is>
          <t>입고, 출고, 조정, 반품을 날짜순으로 누적합니다. 현재고와 대시보드는 이 기록을 기준으로 계산됩니다.</t>
        </is>
      </c>
      <c r="B3" s="4" t="n"/>
      <c r="C3" s="4" t="n"/>
      <c r="D3" s="4" t="n"/>
      <c r="E3" s="4" t="n"/>
      <c r="F3" s="4" t="n"/>
      <c r="G3" s="4" t="n"/>
      <c r="H3" s="4" t="n"/>
      <c r="I3" s="4" t="n"/>
      <c r="J3" s="4" t="n"/>
      <c r="K3" s="4" t="n"/>
      <c r="L3" s="5" t="inlineStr">
        <is>
          <t>STACKCUBE TEMPLATE</t>
        </is>
      </c>
    </row>
    <row r="5">
      <c r="A5" s="19" t="inlineStr">
        <is>
          <t>일자</t>
        </is>
      </c>
      <c r="B5" s="19" t="inlineStr">
        <is>
          <t>전표번호</t>
        </is>
      </c>
      <c r="C5" s="19" t="inlineStr">
        <is>
          <t>유형</t>
        </is>
      </c>
      <c r="D5" s="19" t="inlineStr">
        <is>
          <t>품목코드</t>
        </is>
      </c>
      <c r="E5" s="19" t="inlineStr">
        <is>
          <t>품목명</t>
        </is>
      </c>
      <c r="F5" s="19" t="inlineStr">
        <is>
          <t>거래처/부서</t>
        </is>
      </c>
      <c r="G5" s="19" t="inlineStr">
        <is>
          <t>수량</t>
        </is>
      </c>
      <c r="H5" s="19" t="inlineStr">
        <is>
          <t>단가</t>
        </is>
      </c>
      <c r="I5" s="19" t="inlineStr">
        <is>
          <t>금액</t>
        </is>
      </c>
      <c r="J5" s="19" t="inlineStr">
        <is>
          <t>창고</t>
        </is>
      </c>
      <c r="K5" s="19" t="inlineStr">
        <is>
          <t>담당자</t>
        </is>
      </c>
      <c r="L5" s="19" t="inlineStr">
        <is>
          <t>확인</t>
        </is>
      </c>
      <c r="M5" s="19" t="inlineStr">
        <is>
          <t>메모</t>
        </is>
      </c>
    </row>
    <row r="6">
      <c r="A6" s="22" t="n">
        <v>46204</v>
      </c>
      <c r="B6" s="20" t="inlineStr">
        <is>
          <t>IN-260701-001</t>
        </is>
      </c>
      <c r="C6" s="20" t="inlineStr">
        <is>
          <t>입고</t>
        </is>
      </c>
      <c r="D6" s="20" t="inlineStr">
        <is>
          <t>SKU-1001</t>
        </is>
      </c>
      <c r="E6" s="20">
        <f>IFERROR(INDEX(품목마스터!$B$6:$B$80,MATCH(D6,품목마스터!$A$6:$A$80,0)),"")</f>
        <v/>
      </c>
      <c r="F6" s="20" t="inlineStr">
        <is>
          <t>보급포장</t>
        </is>
      </c>
      <c r="G6" s="21" t="n">
        <v>260</v>
      </c>
      <c r="H6" s="21">
        <f>IFERROR(INDEX(품목마스터!$J$6:$J$80,MATCH(D6,품목마스터!$A$6:$A$80,0)),"")</f>
        <v/>
      </c>
      <c r="I6" s="21">
        <f>IF(OR(G6="",H6=""),"",G6*H6)</f>
        <v/>
      </c>
      <c r="J6" s="20" t="inlineStr">
        <is>
          <t>1창고</t>
        </is>
      </c>
      <c r="K6" s="20" t="inlineStr">
        <is>
          <t>민준</t>
        </is>
      </c>
      <c r="L6" s="20" t="inlineStr">
        <is>
          <t>완료</t>
        </is>
      </c>
      <c r="M6" s="20" t="inlineStr">
        <is>
          <t>월초 보충</t>
        </is>
      </c>
    </row>
    <row r="7">
      <c r="A7" s="22" t="n">
        <v>46204</v>
      </c>
      <c r="B7" s="20" t="inlineStr">
        <is>
          <t>OUT-260701-002</t>
        </is>
      </c>
      <c r="C7" s="20" t="inlineStr">
        <is>
          <t>출고</t>
        </is>
      </c>
      <c r="D7" s="20" t="inlineStr">
        <is>
          <t>SKU-3001</t>
        </is>
      </c>
      <c r="E7" s="20">
        <f>IFERROR(INDEX(품목마스터!$B$6:$B$80,MATCH(D7,품목마스터!$A$6:$A$80,0)),"")</f>
        <v/>
      </c>
      <c r="F7" s="20" t="inlineStr">
        <is>
          <t>온라인팀</t>
        </is>
      </c>
      <c r="G7" s="21" t="n">
        <v>12</v>
      </c>
      <c r="H7" s="21">
        <f>IFERROR(INDEX(품목마스터!$J$6:$J$80,MATCH(D7,품목마스터!$A$6:$A$80,0)),"")</f>
        <v/>
      </c>
      <c r="I7" s="21">
        <f>IF(OR(G7="",H7=""),"",G7*H7)</f>
        <v/>
      </c>
      <c r="J7" s="20" t="inlineStr">
        <is>
          <t>3창고</t>
        </is>
      </c>
      <c r="K7" s="20" t="inlineStr">
        <is>
          <t>서연</t>
        </is>
      </c>
      <c r="L7" s="20" t="inlineStr">
        <is>
          <t>완료</t>
        </is>
      </c>
      <c r="M7" s="20" t="inlineStr">
        <is>
          <t>D2C 주문</t>
        </is>
      </c>
    </row>
    <row r="8">
      <c r="A8" s="22" t="n">
        <v>46205</v>
      </c>
      <c r="B8" s="20" t="inlineStr">
        <is>
          <t>OUT-260702-001</t>
        </is>
      </c>
      <c r="C8" s="20" t="inlineStr">
        <is>
          <t>출고</t>
        </is>
      </c>
      <c r="D8" s="20" t="inlineStr">
        <is>
          <t>SKU-1001</t>
        </is>
      </c>
      <c r="E8" s="20">
        <f>IFERROR(INDEX(품목마스터!$B$6:$B$80,MATCH(D8,품목마스터!$A$6:$A$80,0)),"")</f>
        <v/>
      </c>
      <c r="F8" s="20" t="inlineStr">
        <is>
          <t>출고팀</t>
        </is>
      </c>
      <c r="G8" s="21" t="n">
        <v>85</v>
      </c>
      <c r="H8" s="21">
        <f>IFERROR(INDEX(품목마스터!$J$6:$J$80,MATCH(D8,품목마스터!$A$6:$A$80,0)),"")</f>
        <v/>
      </c>
      <c r="I8" s="21">
        <f>IF(OR(G8="",H8=""),"",G8*H8)</f>
        <v/>
      </c>
      <c r="J8" s="20" t="inlineStr">
        <is>
          <t>1창고</t>
        </is>
      </c>
      <c r="K8" s="20" t="inlineStr">
        <is>
          <t>지훈</t>
        </is>
      </c>
      <c r="L8" s="20" t="inlineStr">
        <is>
          <t>완료</t>
        </is>
      </c>
      <c r="M8" s="20" t="inlineStr">
        <is>
          <t>포장 소진</t>
        </is>
      </c>
    </row>
    <row r="9">
      <c r="A9" s="22" t="n">
        <v>46206</v>
      </c>
      <c r="B9" s="20" t="inlineStr">
        <is>
          <t>IN-260703-001</t>
        </is>
      </c>
      <c r="C9" s="20" t="inlineStr">
        <is>
          <t>입고</t>
        </is>
      </c>
      <c r="D9" s="20" t="inlineStr">
        <is>
          <t>SKU-2001</t>
        </is>
      </c>
      <c r="E9" s="20">
        <f>IFERROR(INDEX(품목마스터!$B$6:$B$80,MATCH(D9,품목마스터!$A$6:$A$80,0)),"")</f>
        <v/>
      </c>
      <c r="F9" s="20" t="inlineStr">
        <is>
          <t>네오전자</t>
        </is>
      </c>
      <c r="G9" s="21" t="n">
        <v>55</v>
      </c>
      <c r="H9" s="21">
        <f>IFERROR(INDEX(품목마스터!$J$6:$J$80,MATCH(D9,품목마스터!$A$6:$A$80,0)),"")</f>
        <v/>
      </c>
      <c r="I9" s="21">
        <f>IF(OR(G9="",H9=""),"",G9*H9)</f>
        <v/>
      </c>
      <c r="J9" s="20" t="inlineStr">
        <is>
          <t>2창고</t>
        </is>
      </c>
      <c r="K9" s="20" t="inlineStr">
        <is>
          <t>민준</t>
        </is>
      </c>
      <c r="L9" s="20" t="inlineStr">
        <is>
          <t>완료</t>
        </is>
      </c>
      <c r="M9" s="20" t="inlineStr"/>
    </row>
    <row r="10">
      <c r="A10" s="22" t="n">
        <v>46207</v>
      </c>
      <c r="B10" s="20" t="inlineStr">
        <is>
          <t>OUT-260704-001</t>
        </is>
      </c>
      <c r="C10" s="20" t="inlineStr">
        <is>
          <t>출고</t>
        </is>
      </c>
      <c r="D10" s="20" t="inlineStr">
        <is>
          <t>SKU-2002</t>
        </is>
      </c>
      <c r="E10" s="20">
        <f>IFERROR(INDEX(품목마스터!$B$6:$B$80,MATCH(D10,품목마스터!$A$6:$A$80,0)),"")</f>
        <v/>
      </c>
      <c r="F10" s="20" t="inlineStr">
        <is>
          <t>생산1팀</t>
        </is>
      </c>
      <c r="G10" s="21" t="n">
        <v>18</v>
      </c>
      <c r="H10" s="21">
        <f>IFERROR(INDEX(품목마스터!$J$6:$J$80,MATCH(D10,품목마스터!$A$6:$A$80,0)),"")</f>
        <v/>
      </c>
      <c r="I10" s="21">
        <f>IF(OR(G10="",H10=""),"",G10*H10)</f>
        <v/>
      </c>
      <c r="J10" s="20" t="inlineStr">
        <is>
          <t>2창고</t>
        </is>
      </c>
      <c r="K10" s="20" t="inlineStr">
        <is>
          <t>지훈</t>
        </is>
      </c>
      <c r="L10" s="20" t="inlineStr">
        <is>
          <t>완료</t>
        </is>
      </c>
      <c r="M10" s="20" t="inlineStr"/>
    </row>
    <row r="11">
      <c r="A11" s="22" t="n">
        <v>46208</v>
      </c>
      <c r="B11" s="20" t="inlineStr">
        <is>
          <t>OUT-260705-001</t>
        </is>
      </c>
      <c r="C11" s="20" t="inlineStr">
        <is>
          <t>출고</t>
        </is>
      </c>
      <c r="D11" s="20" t="inlineStr">
        <is>
          <t>SKU-3002</t>
        </is>
      </c>
      <c r="E11" s="20">
        <f>IFERROR(INDEX(품목마스터!$B$6:$B$80,MATCH(D11,품목마스터!$A$6:$A$80,0)),"")</f>
        <v/>
      </c>
      <c r="F11" s="20" t="inlineStr">
        <is>
          <t>B2B영업</t>
        </is>
      </c>
      <c r="G11" s="21" t="n">
        <v>14</v>
      </c>
      <c r="H11" s="21">
        <f>IFERROR(INDEX(품목마스터!$J$6:$J$80,MATCH(D11,품목마스터!$A$6:$A$80,0)),"")</f>
        <v/>
      </c>
      <c r="I11" s="21">
        <f>IF(OR(G11="",H11=""),"",G11*H11)</f>
        <v/>
      </c>
      <c r="J11" s="20" t="inlineStr">
        <is>
          <t>3창고</t>
        </is>
      </c>
      <c r="K11" s="20" t="inlineStr">
        <is>
          <t>서연</t>
        </is>
      </c>
      <c r="L11" s="20" t="inlineStr">
        <is>
          <t>완료</t>
        </is>
      </c>
      <c r="M11" s="20" t="inlineStr">
        <is>
          <t>납품</t>
        </is>
      </c>
    </row>
    <row r="12">
      <c r="A12" s="22" t="n">
        <v>46209</v>
      </c>
      <c r="B12" s="20" t="inlineStr">
        <is>
          <t>IN-260706-001</t>
        </is>
      </c>
      <c r="C12" s="20" t="inlineStr">
        <is>
          <t>입고</t>
        </is>
      </c>
      <c r="D12" s="20" t="inlineStr">
        <is>
          <t>SKU-5001</t>
        </is>
      </c>
      <c r="E12" s="20">
        <f>IFERROR(INDEX(품목마스터!$B$6:$B$80,MATCH(D12,품목마스터!$A$6:$A$80,0)),"")</f>
        <v/>
      </c>
      <c r="F12" s="20" t="inlineStr">
        <is>
          <t>라벨코리아</t>
        </is>
      </c>
      <c r="G12" s="21" t="n">
        <v>40</v>
      </c>
      <c r="H12" s="21">
        <f>IFERROR(INDEX(품목마스터!$J$6:$J$80,MATCH(D12,품목마스터!$A$6:$A$80,0)),"")</f>
        <v/>
      </c>
      <c r="I12" s="21">
        <f>IF(OR(G12="",H12=""),"",G12*H12)</f>
        <v/>
      </c>
      <c r="J12" s="20" t="inlineStr">
        <is>
          <t>1창고</t>
        </is>
      </c>
      <c r="K12" s="20" t="inlineStr">
        <is>
          <t>민준</t>
        </is>
      </c>
      <c r="L12" s="20" t="inlineStr">
        <is>
          <t>완료</t>
        </is>
      </c>
      <c r="M12" s="20" t="inlineStr"/>
    </row>
    <row r="13">
      <c r="A13" s="22" t="n">
        <v>46210</v>
      </c>
      <c r="B13" s="20" t="inlineStr">
        <is>
          <t>OUT-260707-001</t>
        </is>
      </c>
      <c r="C13" s="20" t="inlineStr">
        <is>
          <t>출고</t>
        </is>
      </c>
      <c r="D13" s="20" t="inlineStr">
        <is>
          <t>SKU-4001</t>
        </is>
      </c>
      <c r="E13" s="20">
        <f>IFERROR(INDEX(품목마스터!$B$6:$B$80,MATCH(D13,품목마스터!$A$6:$A$80,0)),"")</f>
        <v/>
      </c>
      <c r="F13" s="20" t="inlineStr">
        <is>
          <t>서비스팀</t>
        </is>
      </c>
      <c r="G13" s="21" t="n">
        <v>8</v>
      </c>
      <c r="H13" s="21">
        <f>IFERROR(INDEX(품목마스터!$J$6:$J$80,MATCH(D13,품목마스터!$A$6:$A$80,0)),"")</f>
        <v/>
      </c>
      <c r="I13" s="21">
        <f>IF(OR(G13="",H13=""),"",G13*H13)</f>
        <v/>
      </c>
      <c r="J13" s="20" t="inlineStr">
        <is>
          <t>3창고</t>
        </is>
      </c>
      <c r="K13" s="20" t="inlineStr">
        <is>
          <t>서연</t>
        </is>
      </c>
      <c r="L13" s="20" t="inlineStr">
        <is>
          <t>완료</t>
        </is>
      </c>
      <c r="M13" s="20" t="inlineStr">
        <is>
          <t>A/S</t>
        </is>
      </c>
    </row>
    <row r="14">
      <c r="A14" s="22" t="n">
        <v>46211</v>
      </c>
      <c r="B14" s="20" t="inlineStr">
        <is>
          <t>OUT-260708-001</t>
        </is>
      </c>
      <c r="C14" s="20" t="inlineStr">
        <is>
          <t>출고</t>
        </is>
      </c>
      <c r="D14" s="20" t="inlineStr">
        <is>
          <t>SKU-2001</t>
        </is>
      </c>
      <c r="E14" s="20">
        <f>IFERROR(INDEX(품목마스터!$B$6:$B$80,MATCH(D14,품목마스터!$A$6:$A$80,0)),"")</f>
        <v/>
      </c>
      <c r="F14" s="20" t="inlineStr">
        <is>
          <t>생산1팀</t>
        </is>
      </c>
      <c r="G14" s="21" t="n">
        <v>64</v>
      </c>
      <c r="H14" s="21">
        <f>IFERROR(INDEX(품목마스터!$J$6:$J$80,MATCH(D14,품목마스터!$A$6:$A$80,0)),"")</f>
        <v/>
      </c>
      <c r="I14" s="21">
        <f>IF(OR(G14="",H14=""),"",G14*H14)</f>
        <v/>
      </c>
      <c r="J14" s="20" t="inlineStr">
        <is>
          <t>2창고</t>
        </is>
      </c>
      <c r="K14" s="20" t="inlineStr">
        <is>
          <t>지훈</t>
        </is>
      </c>
      <c r="L14" s="20" t="inlineStr">
        <is>
          <t>완료</t>
        </is>
      </c>
      <c r="M14" s="20" t="inlineStr">
        <is>
          <t>생산 투입</t>
        </is>
      </c>
    </row>
    <row r="15">
      <c r="A15" s="22" t="n">
        <v>46212</v>
      </c>
      <c r="B15" s="20" t="inlineStr">
        <is>
          <t>ADJ-260709-001</t>
        </is>
      </c>
      <c r="C15" s="20" t="inlineStr">
        <is>
          <t>조정출고</t>
        </is>
      </c>
      <c r="D15" s="20" t="inlineStr">
        <is>
          <t>SKU-5002</t>
        </is>
      </c>
      <c r="E15" s="20">
        <f>IFERROR(INDEX(품목마스터!$B$6:$B$80,MATCH(D15,품목마스터!$A$6:$A$80,0)),"")</f>
        <v/>
      </c>
      <c r="F15" s="20" t="inlineStr">
        <is>
          <t>창고실사</t>
        </is>
      </c>
      <c r="G15" s="21" t="n">
        <v>6</v>
      </c>
      <c r="H15" s="21">
        <f>IFERROR(INDEX(품목마스터!$J$6:$J$80,MATCH(D15,품목마스터!$A$6:$A$80,0)),"")</f>
        <v/>
      </c>
      <c r="I15" s="21">
        <f>IF(OR(G15="",H15=""),"",G15*H15)</f>
        <v/>
      </c>
      <c r="J15" s="20" t="inlineStr">
        <is>
          <t>1창고</t>
        </is>
      </c>
      <c r="K15" s="20" t="inlineStr">
        <is>
          <t>민준</t>
        </is>
      </c>
      <c r="L15" s="20" t="inlineStr">
        <is>
          <t>완료</t>
        </is>
      </c>
      <c r="M15" s="20" t="inlineStr">
        <is>
          <t>파손</t>
        </is>
      </c>
    </row>
    <row r="16">
      <c r="A16" s="22" t="n">
        <v>46213</v>
      </c>
      <c r="B16" s="20" t="inlineStr">
        <is>
          <t>IN-260710-001</t>
        </is>
      </c>
      <c r="C16" s="20" t="inlineStr">
        <is>
          <t>입고</t>
        </is>
      </c>
      <c r="D16" s="20" t="inlineStr">
        <is>
          <t>SKU-2002</t>
        </is>
      </c>
      <c r="E16" s="20">
        <f>IFERROR(INDEX(품목마스터!$B$6:$B$80,MATCH(D16,품목마스터!$A$6:$A$80,0)),"")</f>
        <v/>
      </c>
      <c r="F16" s="20" t="inlineStr">
        <is>
          <t>네오전자</t>
        </is>
      </c>
      <c r="G16" s="21" t="n">
        <v>30</v>
      </c>
      <c r="H16" s="21">
        <f>IFERROR(INDEX(품목마스터!$J$6:$J$80,MATCH(D16,품목마스터!$A$6:$A$80,0)),"")</f>
        <v/>
      </c>
      <c r="I16" s="21">
        <f>IF(OR(G16="",H16=""),"",G16*H16)</f>
        <v/>
      </c>
      <c r="J16" s="20" t="inlineStr">
        <is>
          <t>2창고</t>
        </is>
      </c>
      <c r="K16" s="20" t="inlineStr">
        <is>
          <t>민준</t>
        </is>
      </c>
      <c r="L16" s="20" t="inlineStr">
        <is>
          <t>완료</t>
        </is>
      </c>
      <c r="M16" s="20" t="inlineStr">
        <is>
          <t>긴급 입고</t>
        </is>
      </c>
    </row>
    <row r="17">
      <c r="A17" s="22" t="n">
        <v>46214</v>
      </c>
      <c r="B17" s="20" t="inlineStr">
        <is>
          <t>OUT-260711-001</t>
        </is>
      </c>
      <c r="C17" s="20" t="inlineStr">
        <is>
          <t>출고</t>
        </is>
      </c>
      <c r="D17" s="20" t="inlineStr">
        <is>
          <t>SKU-3001</t>
        </is>
      </c>
      <c r="E17" s="20">
        <f>IFERROR(INDEX(품목마스터!$B$6:$B$80,MATCH(D17,품목마스터!$A$6:$A$80,0)),"")</f>
        <v/>
      </c>
      <c r="F17" s="20" t="inlineStr">
        <is>
          <t>온라인팀</t>
        </is>
      </c>
      <c r="G17" s="21" t="n">
        <v>22</v>
      </c>
      <c r="H17" s="21">
        <f>IFERROR(INDEX(품목마스터!$J$6:$J$80,MATCH(D17,품목마스터!$A$6:$A$80,0)),"")</f>
        <v/>
      </c>
      <c r="I17" s="21">
        <f>IF(OR(G17="",H17=""),"",G17*H17)</f>
        <v/>
      </c>
      <c r="J17" s="20" t="inlineStr">
        <is>
          <t>3창고</t>
        </is>
      </c>
      <c r="K17" s="20" t="inlineStr">
        <is>
          <t>서연</t>
        </is>
      </c>
      <c r="L17" s="20" t="inlineStr">
        <is>
          <t>완료</t>
        </is>
      </c>
      <c r="M17" s="20" t="inlineStr"/>
    </row>
    <row r="18">
      <c r="A18" s="22" t="n">
        <v>46215</v>
      </c>
      <c r="B18" s="20" t="inlineStr">
        <is>
          <t>OUT-260712-001</t>
        </is>
      </c>
      <c r="C18" s="20" t="inlineStr">
        <is>
          <t>출고</t>
        </is>
      </c>
      <c r="D18" s="20" t="inlineStr">
        <is>
          <t>SKU-1002</t>
        </is>
      </c>
      <c r="E18" s="20">
        <f>IFERROR(INDEX(품목마스터!$B$6:$B$80,MATCH(D18,품목마스터!$A$6:$A$80,0)),"")</f>
        <v/>
      </c>
      <c r="F18" s="20" t="inlineStr">
        <is>
          <t>출고팀</t>
        </is>
      </c>
      <c r="G18" s="21" t="n">
        <v>120</v>
      </c>
      <c r="H18" s="21">
        <f>IFERROR(INDEX(품목마스터!$J$6:$J$80,MATCH(D18,품목마스터!$A$6:$A$80,0)),"")</f>
        <v/>
      </c>
      <c r="I18" s="21">
        <f>IF(OR(G18="",H18=""),"",G18*H18)</f>
        <v/>
      </c>
      <c r="J18" s="20" t="inlineStr">
        <is>
          <t>1창고</t>
        </is>
      </c>
      <c r="K18" s="20" t="inlineStr">
        <is>
          <t>지훈</t>
        </is>
      </c>
      <c r="L18" s="20" t="inlineStr">
        <is>
          <t>완료</t>
        </is>
      </c>
      <c r="M18" s="20" t="inlineStr"/>
    </row>
    <row r="19">
      <c r="A19" s="22" t="n">
        <v>46216</v>
      </c>
      <c r="B19" s="20" t="inlineStr">
        <is>
          <t>IN-260713-001</t>
        </is>
      </c>
      <c r="C19" s="20" t="inlineStr">
        <is>
          <t>입고</t>
        </is>
      </c>
      <c r="D19" s="20" t="inlineStr">
        <is>
          <t>SKU-1003</t>
        </is>
      </c>
      <c r="E19" s="20">
        <f>IFERROR(INDEX(품목마스터!$B$6:$B$80,MATCH(D19,품목마스터!$A$6:$A$80,0)),"")</f>
        <v/>
      </c>
      <c r="F19" s="20" t="inlineStr">
        <is>
          <t>세이프팩</t>
        </is>
      </c>
      <c r="G19" s="21" t="n">
        <v>20</v>
      </c>
      <c r="H19" s="21">
        <f>IFERROR(INDEX(품목마스터!$J$6:$J$80,MATCH(D19,품목마스터!$A$6:$A$80,0)),"")</f>
        <v/>
      </c>
      <c r="I19" s="21">
        <f>IF(OR(G19="",H19=""),"",G19*H19)</f>
        <v/>
      </c>
      <c r="J19" s="20" t="inlineStr">
        <is>
          <t>1창고</t>
        </is>
      </c>
      <c r="K19" s="20" t="inlineStr">
        <is>
          <t>민준</t>
        </is>
      </c>
      <c r="L19" s="20" t="inlineStr">
        <is>
          <t>완료</t>
        </is>
      </c>
      <c r="M19" s="20" t="inlineStr"/>
    </row>
    <row r="20">
      <c r="A20" s="22" t="n">
        <v>46217</v>
      </c>
      <c r="B20" s="20" t="inlineStr">
        <is>
          <t>OUT-260714-001</t>
        </is>
      </c>
      <c r="C20" s="20" t="inlineStr">
        <is>
          <t>출고</t>
        </is>
      </c>
      <c r="D20" s="20" t="inlineStr">
        <is>
          <t>SKU-2003</t>
        </is>
      </c>
      <c r="E20" s="20">
        <f>IFERROR(INDEX(품목마스터!$B$6:$B$80,MATCH(D20,품목마스터!$A$6:$A$80,0)),"")</f>
        <v/>
      </c>
      <c r="F20" s="20" t="inlineStr">
        <is>
          <t>생산2팀</t>
        </is>
      </c>
      <c r="G20" s="21" t="n">
        <v>48</v>
      </c>
      <c r="H20" s="21">
        <f>IFERROR(INDEX(품목마스터!$J$6:$J$80,MATCH(D20,품목마스터!$A$6:$A$80,0)),"")</f>
        <v/>
      </c>
      <c r="I20" s="21">
        <f>IF(OR(G20="",H20=""),"",G20*H20)</f>
        <v/>
      </c>
      <c r="J20" s="20" t="inlineStr">
        <is>
          <t>2창고</t>
        </is>
      </c>
      <c r="K20" s="20" t="inlineStr">
        <is>
          <t>지훈</t>
        </is>
      </c>
      <c r="L20" s="20" t="inlineStr">
        <is>
          <t>완료</t>
        </is>
      </c>
      <c r="M20" s="20" t="inlineStr"/>
    </row>
    <row r="21">
      <c r="A21" s="22" t="n">
        <v>46218</v>
      </c>
      <c r="B21" s="20" t="inlineStr">
        <is>
          <t>RET-260715-001</t>
        </is>
      </c>
      <c r="C21" s="20" t="inlineStr">
        <is>
          <t>반품입고</t>
        </is>
      </c>
      <c r="D21" s="20" t="inlineStr">
        <is>
          <t>SKU-3002</t>
        </is>
      </c>
      <c r="E21" s="20">
        <f>IFERROR(INDEX(품목마스터!$B$6:$B$80,MATCH(D21,품목마스터!$A$6:$A$80,0)),"")</f>
        <v/>
      </c>
      <c r="F21" s="20" t="inlineStr">
        <is>
          <t>B2B영업</t>
        </is>
      </c>
      <c r="G21" s="21" t="n">
        <v>3</v>
      </c>
      <c r="H21" s="21">
        <f>IFERROR(INDEX(품목마스터!$J$6:$J$80,MATCH(D21,품목마스터!$A$6:$A$80,0)),"")</f>
        <v/>
      </c>
      <c r="I21" s="21">
        <f>IF(OR(G21="",H21=""),"",G21*H21)</f>
        <v/>
      </c>
      <c r="J21" s="20" t="inlineStr">
        <is>
          <t>3창고</t>
        </is>
      </c>
      <c r="K21" s="20" t="inlineStr">
        <is>
          <t>서연</t>
        </is>
      </c>
      <c r="L21" s="20" t="inlineStr">
        <is>
          <t>확인필요</t>
        </is>
      </c>
      <c r="M21" s="20" t="inlineStr">
        <is>
          <t>박스 훼손 반품</t>
        </is>
      </c>
    </row>
    <row r="22">
      <c r="A22" s="22" t="n">
        <v>46219</v>
      </c>
      <c r="B22" s="20" t="inlineStr">
        <is>
          <t>OUT-260716-001</t>
        </is>
      </c>
      <c r="C22" s="20" t="inlineStr">
        <is>
          <t>출고</t>
        </is>
      </c>
      <c r="D22" s="20" t="inlineStr">
        <is>
          <t>SKU-5001</t>
        </is>
      </c>
      <c r="E22" s="20">
        <f>IFERROR(INDEX(품목마스터!$B$6:$B$80,MATCH(D22,품목마스터!$A$6:$A$80,0)),"")</f>
        <v/>
      </c>
      <c r="F22" s="20" t="inlineStr">
        <is>
          <t>출고팀</t>
        </is>
      </c>
      <c r="G22" s="21" t="n">
        <v>28</v>
      </c>
      <c r="H22" s="21">
        <f>IFERROR(INDEX(품목마스터!$J$6:$J$80,MATCH(D22,품목마스터!$A$6:$A$80,0)),"")</f>
        <v/>
      </c>
      <c r="I22" s="21">
        <f>IF(OR(G22="",H22=""),"",G22*H22)</f>
        <v/>
      </c>
      <c r="J22" s="20" t="inlineStr">
        <is>
          <t>1창고</t>
        </is>
      </c>
      <c r="K22" s="20" t="inlineStr">
        <is>
          <t>지훈</t>
        </is>
      </c>
      <c r="L22" s="20" t="inlineStr">
        <is>
          <t>완료</t>
        </is>
      </c>
      <c r="M22" s="20" t="inlineStr"/>
    </row>
    <row r="23">
      <c r="A23" s="22" t="n">
        <v>46220</v>
      </c>
      <c r="B23" s="20" t="inlineStr">
        <is>
          <t>OUT-260717-001</t>
        </is>
      </c>
      <c r="C23" s="20" t="inlineStr">
        <is>
          <t>출고</t>
        </is>
      </c>
      <c r="D23" s="20" t="inlineStr">
        <is>
          <t>SKU-2002</t>
        </is>
      </c>
      <c r="E23" s="20">
        <f>IFERROR(INDEX(품목마스터!$B$6:$B$80,MATCH(D23,품목마스터!$A$6:$A$80,0)),"")</f>
        <v/>
      </c>
      <c r="F23" s="20" t="inlineStr">
        <is>
          <t>생산1팀</t>
        </is>
      </c>
      <c r="G23" s="21" t="n">
        <v>35</v>
      </c>
      <c r="H23" s="21">
        <f>IFERROR(INDEX(품목마스터!$J$6:$J$80,MATCH(D23,품목마스터!$A$6:$A$80,0)),"")</f>
        <v/>
      </c>
      <c r="I23" s="21">
        <f>IF(OR(G23="",H23=""),"",G23*H23)</f>
        <v/>
      </c>
      <c r="J23" s="20" t="inlineStr">
        <is>
          <t>2창고</t>
        </is>
      </c>
      <c r="K23" s="20" t="inlineStr">
        <is>
          <t>지훈</t>
        </is>
      </c>
      <c r="L23" s="20" t="inlineStr">
        <is>
          <t>완료</t>
        </is>
      </c>
      <c r="M23" s="20" t="inlineStr">
        <is>
          <t>재고 부족 주의</t>
        </is>
      </c>
    </row>
    <row r="24">
      <c r="A24" s="22" t="n">
        <v>46221</v>
      </c>
      <c r="B24" s="20" t="inlineStr">
        <is>
          <t>IN-260718-001</t>
        </is>
      </c>
      <c r="C24" s="20" t="inlineStr">
        <is>
          <t>입고</t>
        </is>
      </c>
      <c r="D24" s="20" t="inlineStr">
        <is>
          <t>SKU-6001</t>
        </is>
      </c>
      <c r="E24" s="20">
        <f>IFERROR(INDEX(품목마스터!$B$6:$B$80,MATCH(D24,품목마스터!$A$6:$A$80,0)),"")</f>
        <v/>
      </c>
      <c r="F24" s="20" t="inlineStr">
        <is>
          <t>인쇄마을</t>
        </is>
      </c>
      <c r="G24" s="21" t="n">
        <v>300</v>
      </c>
      <c r="H24" s="21">
        <f>IFERROR(INDEX(품목마스터!$J$6:$J$80,MATCH(D24,품목마스터!$A$6:$A$80,0)),"")</f>
        <v/>
      </c>
      <c r="I24" s="21">
        <f>IF(OR(G24="",H24=""),"",G24*H24)</f>
        <v/>
      </c>
      <c r="J24" s="20" t="inlineStr">
        <is>
          <t>1창고</t>
        </is>
      </c>
      <c r="K24" s="20" t="inlineStr">
        <is>
          <t>민준</t>
        </is>
      </c>
      <c r="L24" s="20" t="inlineStr">
        <is>
          <t>완료</t>
        </is>
      </c>
      <c r="M24" s="20" t="inlineStr"/>
    </row>
    <row r="25">
      <c r="A25" s="22" t="n">
        <v>46222</v>
      </c>
      <c r="B25" s="20" t="inlineStr">
        <is>
          <t>OUT-260719-001</t>
        </is>
      </c>
      <c r="C25" s="20" t="inlineStr">
        <is>
          <t>출고</t>
        </is>
      </c>
      <c r="D25" s="20" t="inlineStr">
        <is>
          <t>SKU-4001</t>
        </is>
      </c>
      <c r="E25" s="20">
        <f>IFERROR(INDEX(품목마스터!$B$6:$B$80,MATCH(D25,품목마스터!$A$6:$A$80,0)),"")</f>
        <v/>
      </c>
      <c r="F25" s="20" t="inlineStr">
        <is>
          <t>서비스팀</t>
        </is>
      </c>
      <c r="G25" s="21" t="n">
        <v>7</v>
      </c>
      <c r="H25" s="21">
        <f>IFERROR(INDEX(품목마스터!$J$6:$J$80,MATCH(D25,품목마스터!$A$6:$A$80,0)),"")</f>
        <v/>
      </c>
      <c r="I25" s="21">
        <f>IF(OR(G25="",H25=""),"",G25*H25)</f>
        <v/>
      </c>
      <c r="J25" s="20" t="inlineStr">
        <is>
          <t>3창고</t>
        </is>
      </c>
      <c r="K25" s="20" t="inlineStr">
        <is>
          <t>서연</t>
        </is>
      </c>
      <c r="L25" s="20" t="inlineStr">
        <is>
          <t>완료</t>
        </is>
      </c>
      <c r="M25" s="20" t="inlineStr"/>
    </row>
    <row r="26">
      <c r="A26" s="22" t="n">
        <v>46223</v>
      </c>
      <c r="B26" s="20" t="inlineStr">
        <is>
          <t>OUT-260720-001</t>
        </is>
      </c>
      <c r="C26" s="20" t="inlineStr">
        <is>
          <t>출고</t>
        </is>
      </c>
      <c r="D26" s="20" t="inlineStr">
        <is>
          <t>SKU-1003</t>
        </is>
      </c>
      <c r="E26" s="20">
        <f>IFERROR(INDEX(품목마스터!$B$6:$B$80,MATCH(D26,품목마스터!$A$6:$A$80,0)),"")</f>
        <v/>
      </c>
      <c r="F26" s="20" t="inlineStr">
        <is>
          <t>출고팀</t>
        </is>
      </c>
      <c r="G26" s="21" t="n">
        <v>18</v>
      </c>
      <c r="H26" s="21">
        <f>IFERROR(INDEX(품목마스터!$J$6:$J$80,MATCH(D26,품목마스터!$A$6:$A$80,0)),"")</f>
        <v/>
      </c>
      <c r="I26" s="21">
        <f>IF(OR(G26="",H26=""),"",G26*H26)</f>
        <v/>
      </c>
      <c r="J26" s="20" t="inlineStr">
        <is>
          <t>1창고</t>
        </is>
      </c>
      <c r="K26" s="20" t="inlineStr">
        <is>
          <t>지훈</t>
        </is>
      </c>
      <c r="L26" s="20" t="inlineStr">
        <is>
          <t>완료</t>
        </is>
      </c>
      <c r="M26" s="20" t="inlineStr"/>
    </row>
    <row r="27">
      <c r="A27" s="22" t="n">
        <v>46224</v>
      </c>
      <c r="B27" s="20" t="inlineStr">
        <is>
          <t>OUT-260721-001</t>
        </is>
      </c>
      <c r="C27" s="20" t="inlineStr">
        <is>
          <t>출고</t>
        </is>
      </c>
      <c r="D27" s="20" t="inlineStr">
        <is>
          <t>SKU-3002</t>
        </is>
      </c>
      <c r="E27" s="20">
        <f>IFERROR(INDEX(품목마스터!$B$6:$B$80,MATCH(D27,품목마스터!$A$6:$A$80,0)),"")</f>
        <v/>
      </c>
      <c r="F27" s="20" t="inlineStr">
        <is>
          <t>온라인팀</t>
        </is>
      </c>
      <c r="G27" s="21" t="n">
        <v>18</v>
      </c>
      <c r="H27" s="21">
        <f>IFERROR(INDEX(품목마스터!$J$6:$J$80,MATCH(D27,품목마스터!$A$6:$A$80,0)),"")</f>
        <v/>
      </c>
      <c r="I27" s="21">
        <f>IF(OR(G27="",H27=""),"",G27*H27)</f>
        <v/>
      </c>
      <c r="J27" s="20" t="inlineStr">
        <is>
          <t>3창고</t>
        </is>
      </c>
      <c r="K27" s="20" t="inlineStr">
        <is>
          <t>서연</t>
        </is>
      </c>
      <c r="L27" s="20" t="inlineStr">
        <is>
          <t>완료</t>
        </is>
      </c>
      <c r="M27" s="20" t="inlineStr">
        <is>
          <t>프로모션</t>
        </is>
      </c>
    </row>
    <row r="28">
      <c r="A28" s="22" t="n"/>
      <c r="B28" s="20" t="n"/>
      <c r="C28" s="20" t="n"/>
      <c r="D28" s="20" t="n"/>
      <c r="E28" s="20">
        <f>IFERROR(INDEX(품목마스터!$B$6:$B$80,MATCH(D28,품목마스터!$A$6:$A$80,0)),"")</f>
        <v/>
      </c>
      <c r="F28" s="20" t="n"/>
      <c r="G28" s="21" t="n"/>
      <c r="H28" s="21">
        <f>IFERROR(INDEX(품목마스터!$J$6:$J$80,MATCH(D28,품목마스터!$A$6:$A$80,0)),"")</f>
        <v/>
      </c>
      <c r="I28" s="21">
        <f>IF(OR(G28="",H28=""),"",G28*H28)</f>
        <v/>
      </c>
      <c r="J28" s="20" t="n"/>
      <c r="K28" s="20" t="n"/>
      <c r="L28" s="20" t="n"/>
      <c r="M28" s="20" t="n"/>
    </row>
    <row r="29">
      <c r="A29" s="22" t="n"/>
      <c r="B29" s="20" t="n"/>
      <c r="C29" s="20" t="n"/>
      <c r="D29" s="20" t="n"/>
      <c r="E29" s="20">
        <f>IFERROR(INDEX(품목마스터!$B$6:$B$80,MATCH(D29,품목마스터!$A$6:$A$80,0)),"")</f>
        <v/>
      </c>
      <c r="F29" s="20" t="n"/>
      <c r="G29" s="21" t="n"/>
      <c r="H29" s="21">
        <f>IFERROR(INDEX(품목마스터!$J$6:$J$80,MATCH(D29,품목마스터!$A$6:$A$80,0)),"")</f>
        <v/>
      </c>
      <c r="I29" s="21">
        <f>IF(OR(G29="",H29=""),"",G29*H29)</f>
        <v/>
      </c>
      <c r="J29" s="20" t="n"/>
      <c r="K29" s="20" t="n"/>
      <c r="L29" s="20" t="n"/>
      <c r="M29" s="20" t="n"/>
    </row>
    <row r="30">
      <c r="A30" s="22" t="n"/>
      <c r="B30" s="20" t="n"/>
      <c r="C30" s="20" t="n"/>
      <c r="D30" s="20" t="n"/>
      <c r="E30" s="20">
        <f>IFERROR(INDEX(품목마스터!$B$6:$B$80,MATCH(D30,품목마스터!$A$6:$A$80,0)),"")</f>
        <v/>
      </c>
      <c r="F30" s="20" t="n"/>
      <c r="G30" s="21" t="n"/>
      <c r="H30" s="21">
        <f>IFERROR(INDEX(품목마스터!$J$6:$J$80,MATCH(D30,품목마스터!$A$6:$A$80,0)),"")</f>
        <v/>
      </c>
      <c r="I30" s="21">
        <f>IF(OR(G30="",H30=""),"",G30*H30)</f>
        <v/>
      </c>
      <c r="J30" s="20" t="n"/>
      <c r="K30" s="20" t="n"/>
      <c r="L30" s="20" t="n"/>
      <c r="M30" s="20" t="n"/>
    </row>
    <row r="31">
      <c r="A31" s="22" t="n"/>
      <c r="B31" s="20" t="n"/>
      <c r="C31" s="20" t="n"/>
      <c r="D31" s="20" t="n"/>
      <c r="E31" s="20">
        <f>IFERROR(INDEX(품목마스터!$B$6:$B$80,MATCH(D31,품목마스터!$A$6:$A$80,0)),"")</f>
        <v/>
      </c>
      <c r="F31" s="20" t="n"/>
      <c r="G31" s="21" t="n"/>
      <c r="H31" s="21">
        <f>IFERROR(INDEX(품목마스터!$J$6:$J$80,MATCH(D31,품목마스터!$A$6:$A$80,0)),"")</f>
        <v/>
      </c>
      <c r="I31" s="21">
        <f>IF(OR(G31="",H31=""),"",G31*H31)</f>
        <v/>
      </c>
      <c r="J31" s="20" t="n"/>
      <c r="K31" s="20" t="n"/>
      <c r="L31" s="20" t="n"/>
      <c r="M31" s="20" t="n"/>
    </row>
    <row r="32">
      <c r="A32" s="22" t="n"/>
      <c r="B32" s="20" t="n"/>
      <c r="C32" s="20" t="n"/>
      <c r="D32" s="20" t="n"/>
      <c r="E32" s="20">
        <f>IFERROR(INDEX(품목마스터!$B$6:$B$80,MATCH(D32,품목마스터!$A$6:$A$80,0)),"")</f>
        <v/>
      </c>
      <c r="F32" s="20" t="n"/>
      <c r="G32" s="21" t="n"/>
      <c r="H32" s="21">
        <f>IFERROR(INDEX(품목마스터!$J$6:$J$80,MATCH(D32,품목마스터!$A$6:$A$80,0)),"")</f>
        <v/>
      </c>
      <c r="I32" s="21">
        <f>IF(OR(G32="",H32=""),"",G32*H32)</f>
        <v/>
      </c>
      <c r="J32" s="20" t="n"/>
      <c r="K32" s="20" t="n"/>
      <c r="L32" s="20" t="n"/>
      <c r="M32" s="20" t="n"/>
    </row>
    <row r="33">
      <c r="A33" s="22" t="n"/>
      <c r="B33" s="20" t="n"/>
      <c r="C33" s="20" t="n"/>
      <c r="D33" s="20" t="n"/>
      <c r="E33" s="20">
        <f>IFERROR(INDEX(품목마스터!$B$6:$B$80,MATCH(D33,품목마스터!$A$6:$A$80,0)),"")</f>
        <v/>
      </c>
      <c r="F33" s="20" t="n"/>
      <c r="G33" s="21" t="n"/>
      <c r="H33" s="21">
        <f>IFERROR(INDEX(품목마스터!$J$6:$J$80,MATCH(D33,품목마스터!$A$6:$A$80,0)),"")</f>
        <v/>
      </c>
      <c r="I33" s="21">
        <f>IF(OR(G33="",H33=""),"",G33*H33)</f>
        <v/>
      </c>
      <c r="J33" s="20" t="n"/>
      <c r="K33" s="20" t="n"/>
      <c r="L33" s="20" t="n"/>
      <c r="M33" s="20" t="n"/>
    </row>
    <row r="34">
      <c r="A34" s="22" t="n"/>
      <c r="B34" s="20" t="n"/>
      <c r="C34" s="20" t="n"/>
      <c r="D34" s="20" t="n"/>
      <c r="E34" s="20">
        <f>IFERROR(INDEX(품목마스터!$B$6:$B$80,MATCH(D34,품목마스터!$A$6:$A$80,0)),"")</f>
        <v/>
      </c>
      <c r="F34" s="20" t="n"/>
      <c r="G34" s="21" t="n"/>
      <c r="H34" s="21">
        <f>IFERROR(INDEX(품목마스터!$J$6:$J$80,MATCH(D34,품목마스터!$A$6:$A$80,0)),"")</f>
        <v/>
      </c>
      <c r="I34" s="21">
        <f>IF(OR(G34="",H34=""),"",G34*H34)</f>
        <v/>
      </c>
      <c r="J34" s="20" t="n"/>
      <c r="K34" s="20" t="n"/>
      <c r="L34" s="20" t="n"/>
      <c r="M34" s="20" t="n"/>
    </row>
    <row r="35">
      <c r="A35" s="22" t="n"/>
      <c r="B35" s="20" t="n"/>
      <c r="C35" s="20" t="n"/>
      <c r="D35" s="20" t="n"/>
      <c r="E35" s="20">
        <f>IFERROR(INDEX(품목마스터!$B$6:$B$80,MATCH(D35,품목마스터!$A$6:$A$80,0)),"")</f>
        <v/>
      </c>
      <c r="F35" s="20" t="n"/>
      <c r="G35" s="21" t="n"/>
      <c r="H35" s="21">
        <f>IFERROR(INDEX(품목마스터!$J$6:$J$80,MATCH(D35,품목마스터!$A$6:$A$80,0)),"")</f>
        <v/>
      </c>
      <c r="I35" s="21">
        <f>IF(OR(G35="",H35=""),"",G35*H35)</f>
        <v/>
      </c>
      <c r="J35" s="20" t="n"/>
      <c r="K35" s="20" t="n"/>
      <c r="L35" s="20" t="n"/>
      <c r="M35" s="20" t="n"/>
    </row>
    <row r="36">
      <c r="A36" s="22" t="n"/>
      <c r="B36" s="20" t="n"/>
      <c r="C36" s="20" t="n"/>
      <c r="D36" s="20" t="n"/>
      <c r="E36" s="20">
        <f>IFERROR(INDEX(품목마스터!$B$6:$B$80,MATCH(D36,품목마스터!$A$6:$A$80,0)),"")</f>
        <v/>
      </c>
      <c r="F36" s="20" t="n"/>
      <c r="G36" s="21" t="n"/>
      <c r="H36" s="21">
        <f>IFERROR(INDEX(품목마스터!$J$6:$J$80,MATCH(D36,품목마스터!$A$6:$A$80,0)),"")</f>
        <v/>
      </c>
      <c r="I36" s="21">
        <f>IF(OR(G36="",H36=""),"",G36*H36)</f>
        <v/>
      </c>
      <c r="J36" s="20" t="n"/>
      <c r="K36" s="20" t="n"/>
      <c r="L36" s="20" t="n"/>
      <c r="M36" s="20" t="n"/>
    </row>
    <row r="37">
      <c r="A37" s="22" t="n"/>
      <c r="B37" s="20" t="n"/>
      <c r="C37" s="20" t="n"/>
      <c r="D37" s="20" t="n"/>
      <c r="E37" s="20">
        <f>IFERROR(INDEX(품목마스터!$B$6:$B$80,MATCH(D37,품목마스터!$A$6:$A$80,0)),"")</f>
        <v/>
      </c>
      <c r="F37" s="20" t="n"/>
      <c r="G37" s="21" t="n"/>
      <c r="H37" s="21">
        <f>IFERROR(INDEX(품목마스터!$J$6:$J$80,MATCH(D37,품목마스터!$A$6:$A$80,0)),"")</f>
        <v/>
      </c>
      <c r="I37" s="21">
        <f>IF(OR(G37="",H37=""),"",G37*H37)</f>
        <v/>
      </c>
      <c r="J37" s="20" t="n"/>
      <c r="K37" s="20" t="n"/>
      <c r="L37" s="20" t="n"/>
      <c r="M37" s="20" t="n"/>
    </row>
    <row r="38">
      <c r="A38" s="22" t="n"/>
      <c r="B38" s="20" t="n"/>
      <c r="C38" s="20" t="n"/>
      <c r="D38" s="20" t="n"/>
      <c r="E38" s="20">
        <f>IFERROR(INDEX(품목마스터!$B$6:$B$80,MATCH(D38,품목마스터!$A$6:$A$80,0)),"")</f>
        <v/>
      </c>
      <c r="F38" s="20" t="n"/>
      <c r="G38" s="21" t="n"/>
      <c r="H38" s="21">
        <f>IFERROR(INDEX(품목마스터!$J$6:$J$80,MATCH(D38,품목마스터!$A$6:$A$80,0)),"")</f>
        <v/>
      </c>
      <c r="I38" s="21">
        <f>IF(OR(G38="",H38=""),"",G38*H38)</f>
        <v/>
      </c>
      <c r="J38" s="20" t="n"/>
      <c r="K38" s="20" t="n"/>
      <c r="L38" s="20" t="n"/>
      <c r="M38" s="20" t="n"/>
    </row>
    <row r="39">
      <c r="A39" s="22" t="n"/>
      <c r="B39" s="20" t="n"/>
      <c r="C39" s="20" t="n"/>
      <c r="D39" s="20" t="n"/>
      <c r="E39" s="20">
        <f>IFERROR(INDEX(품목마스터!$B$6:$B$80,MATCH(D39,품목마스터!$A$6:$A$80,0)),"")</f>
        <v/>
      </c>
      <c r="F39" s="20" t="n"/>
      <c r="G39" s="21" t="n"/>
      <c r="H39" s="21">
        <f>IFERROR(INDEX(품목마스터!$J$6:$J$80,MATCH(D39,품목마스터!$A$6:$A$80,0)),"")</f>
        <v/>
      </c>
      <c r="I39" s="21">
        <f>IF(OR(G39="",H39=""),"",G39*H39)</f>
        <v/>
      </c>
      <c r="J39" s="20" t="n"/>
      <c r="K39" s="20" t="n"/>
      <c r="L39" s="20" t="n"/>
      <c r="M39" s="20" t="n"/>
    </row>
    <row r="40">
      <c r="A40" s="22" t="n"/>
      <c r="B40" s="20" t="n"/>
      <c r="C40" s="20" t="n"/>
      <c r="D40" s="20" t="n"/>
      <c r="E40" s="20">
        <f>IFERROR(INDEX(품목마스터!$B$6:$B$80,MATCH(D40,품목마스터!$A$6:$A$80,0)),"")</f>
        <v/>
      </c>
      <c r="F40" s="20" t="n"/>
      <c r="G40" s="21" t="n"/>
      <c r="H40" s="21">
        <f>IFERROR(INDEX(품목마스터!$J$6:$J$80,MATCH(D40,품목마스터!$A$6:$A$80,0)),"")</f>
        <v/>
      </c>
      <c r="I40" s="21">
        <f>IF(OR(G40="",H40=""),"",G40*H40)</f>
        <v/>
      </c>
      <c r="J40" s="20" t="n"/>
      <c r="K40" s="20" t="n"/>
      <c r="L40" s="20" t="n"/>
      <c r="M40" s="20" t="n"/>
    </row>
    <row r="41">
      <c r="A41" s="22" t="n"/>
      <c r="B41" s="20" t="n"/>
      <c r="C41" s="20" t="n"/>
      <c r="D41" s="20" t="n"/>
      <c r="E41" s="20">
        <f>IFERROR(INDEX(품목마스터!$B$6:$B$80,MATCH(D41,품목마스터!$A$6:$A$80,0)),"")</f>
        <v/>
      </c>
      <c r="F41" s="20" t="n"/>
      <c r="G41" s="21" t="n"/>
      <c r="H41" s="21">
        <f>IFERROR(INDEX(품목마스터!$J$6:$J$80,MATCH(D41,품목마스터!$A$6:$A$80,0)),"")</f>
        <v/>
      </c>
      <c r="I41" s="21">
        <f>IF(OR(G41="",H41=""),"",G41*H41)</f>
        <v/>
      </c>
      <c r="J41" s="20" t="n"/>
      <c r="K41" s="20" t="n"/>
      <c r="L41" s="20" t="n"/>
      <c r="M41" s="20" t="n"/>
    </row>
    <row r="42">
      <c r="A42" s="22" t="n"/>
      <c r="B42" s="20" t="n"/>
      <c r="C42" s="20" t="n"/>
      <c r="D42" s="20" t="n"/>
      <c r="E42" s="20">
        <f>IFERROR(INDEX(품목마스터!$B$6:$B$80,MATCH(D42,품목마스터!$A$6:$A$80,0)),"")</f>
        <v/>
      </c>
      <c r="F42" s="20" t="n"/>
      <c r="G42" s="21" t="n"/>
      <c r="H42" s="21">
        <f>IFERROR(INDEX(품목마스터!$J$6:$J$80,MATCH(D42,품목마스터!$A$6:$A$80,0)),"")</f>
        <v/>
      </c>
      <c r="I42" s="21">
        <f>IF(OR(G42="",H42=""),"",G42*H42)</f>
        <v/>
      </c>
      <c r="J42" s="20" t="n"/>
      <c r="K42" s="20" t="n"/>
      <c r="L42" s="20" t="n"/>
      <c r="M42" s="20" t="n"/>
    </row>
    <row r="43">
      <c r="A43" s="22" t="n"/>
      <c r="B43" s="20" t="n"/>
      <c r="C43" s="20" t="n"/>
      <c r="D43" s="20" t="n"/>
      <c r="E43" s="20">
        <f>IFERROR(INDEX(품목마스터!$B$6:$B$80,MATCH(D43,품목마스터!$A$6:$A$80,0)),"")</f>
        <v/>
      </c>
      <c r="F43" s="20" t="n"/>
      <c r="G43" s="21" t="n"/>
      <c r="H43" s="21">
        <f>IFERROR(INDEX(품목마스터!$J$6:$J$80,MATCH(D43,품목마스터!$A$6:$A$80,0)),"")</f>
        <v/>
      </c>
      <c r="I43" s="21">
        <f>IF(OR(G43="",H43=""),"",G43*H43)</f>
        <v/>
      </c>
      <c r="J43" s="20" t="n"/>
      <c r="K43" s="20" t="n"/>
      <c r="L43" s="20" t="n"/>
      <c r="M43" s="20" t="n"/>
    </row>
    <row r="44">
      <c r="A44" s="22" t="n"/>
      <c r="B44" s="20" t="n"/>
      <c r="C44" s="20" t="n"/>
      <c r="D44" s="20" t="n"/>
      <c r="E44" s="20">
        <f>IFERROR(INDEX(품목마스터!$B$6:$B$80,MATCH(D44,품목마스터!$A$6:$A$80,0)),"")</f>
        <v/>
      </c>
      <c r="F44" s="20" t="n"/>
      <c r="G44" s="21" t="n"/>
      <c r="H44" s="21">
        <f>IFERROR(INDEX(품목마스터!$J$6:$J$80,MATCH(D44,품목마스터!$A$6:$A$80,0)),"")</f>
        <v/>
      </c>
      <c r="I44" s="21">
        <f>IF(OR(G44="",H44=""),"",G44*H44)</f>
        <v/>
      </c>
      <c r="J44" s="20" t="n"/>
      <c r="K44" s="20" t="n"/>
      <c r="L44" s="20" t="n"/>
      <c r="M44" s="20" t="n"/>
    </row>
    <row r="45">
      <c r="A45" s="22" t="n"/>
      <c r="B45" s="20" t="n"/>
      <c r="C45" s="20" t="n"/>
      <c r="D45" s="20" t="n"/>
      <c r="E45" s="20">
        <f>IFERROR(INDEX(품목마스터!$B$6:$B$80,MATCH(D45,품목마스터!$A$6:$A$80,0)),"")</f>
        <v/>
      </c>
      <c r="F45" s="20" t="n"/>
      <c r="G45" s="21" t="n"/>
      <c r="H45" s="21">
        <f>IFERROR(INDEX(품목마스터!$J$6:$J$80,MATCH(D45,품목마스터!$A$6:$A$80,0)),"")</f>
        <v/>
      </c>
      <c r="I45" s="21">
        <f>IF(OR(G45="",H45=""),"",G45*H45)</f>
        <v/>
      </c>
      <c r="J45" s="20" t="n"/>
      <c r="K45" s="20" t="n"/>
      <c r="L45" s="20" t="n"/>
      <c r="M45" s="20" t="n"/>
    </row>
    <row r="46">
      <c r="A46" s="22" t="n"/>
      <c r="B46" s="20" t="n"/>
      <c r="C46" s="20" t="n"/>
      <c r="D46" s="20" t="n"/>
      <c r="E46" s="20">
        <f>IFERROR(INDEX(품목마스터!$B$6:$B$80,MATCH(D46,품목마스터!$A$6:$A$80,0)),"")</f>
        <v/>
      </c>
      <c r="F46" s="20" t="n"/>
      <c r="G46" s="21" t="n"/>
      <c r="H46" s="21">
        <f>IFERROR(INDEX(품목마스터!$J$6:$J$80,MATCH(D46,품목마스터!$A$6:$A$80,0)),"")</f>
        <v/>
      </c>
      <c r="I46" s="21">
        <f>IF(OR(G46="",H46=""),"",G46*H46)</f>
        <v/>
      </c>
      <c r="J46" s="20" t="n"/>
      <c r="K46" s="20" t="n"/>
      <c r="L46" s="20" t="n"/>
      <c r="M46" s="20" t="n"/>
    </row>
    <row r="47">
      <c r="A47" s="22" t="n"/>
      <c r="B47" s="20" t="n"/>
      <c r="C47" s="20" t="n"/>
      <c r="D47" s="20" t="n"/>
      <c r="E47" s="20">
        <f>IFERROR(INDEX(품목마스터!$B$6:$B$80,MATCH(D47,품목마스터!$A$6:$A$80,0)),"")</f>
        <v/>
      </c>
      <c r="F47" s="20" t="n"/>
      <c r="G47" s="21" t="n"/>
      <c r="H47" s="21">
        <f>IFERROR(INDEX(품목마스터!$J$6:$J$80,MATCH(D47,품목마스터!$A$6:$A$80,0)),"")</f>
        <v/>
      </c>
      <c r="I47" s="21">
        <f>IF(OR(G47="",H47=""),"",G47*H47)</f>
        <v/>
      </c>
      <c r="J47" s="20" t="n"/>
      <c r="K47" s="20" t="n"/>
      <c r="L47" s="20" t="n"/>
      <c r="M47" s="20" t="n"/>
    </row>
    <row r="48">
      <c r="A48" s="22" t="n"/>
      <c r="B48" s="20" t="n"/>
      <c r="C48" s="20" t="n"/>
      <c r="D48" s="20" t="n"/>
      <c r="E48" s="20">
        <f>IFERROR(INDEX(품목마스터!$B$6:$B$80,MATCH(D48,품목마스터!$A$6:$A$80,0)),"")</f>
        <v/>
      </c>
      <c r="F48" s="20" t="n"/>
      <c r="G48" s="21" t="n"/>
      <c r="H48" s="21">
        <f>IFERROR(INDEX(품목마스터!$J$6:$J$80,MATCH(D48,품목마스터!$A$6:$A$80,0)),"")</f>
        <v/>
      </c>
      <c r="I48" s="21">
        <f>IF(OR(G48="",H48=""),"",G48*H48)</f>
        <v/>
      </c>
      <c r="J48" s="20" t="n"/>
      <c r="K48" s="20" t="n"/>
      <c r="L48" s="20" t="n"/>
      <c r="M48" s="20" t="n"/>
    </row>
    <row r="49">
      <c r="A49" s="22" t="n"/>
      <c r="B49" s="20" t="n"/>
      <c r="C49" s="20" t="n"/>
      <c r="D49" s="20" t="n"/>
      <c r="E49" s="20">
        <f>IFERROR(INDEX(품목마스터!$B$6:$B$80,MATCH(D49,품목마스터!$A$6:$A$80,0)),"")</f>
        <v/>
      </c>
      <c r="F49" s="20" t="n"/>
      <c r="G49" s="21" t="n"/>
      <c r="H49" s="21">
        <f>IFERROR(INDEX(품목마스터!$J$6:$J$80,MATCH(D49,품목마스터!$A$6:$A$80,0)),"")</f>
        <v/>
      </c>
      <c r="I49" s="21">
        <f>IF(OR(G49="",H49=""),"",G49*H49)</f>
        <v/>
      </c>
      <c r="J49" s="20" t="n"/>
      <c r="K49" s="20" t="n"/>
      <c r="L49" s="20" t="n"/>
      <c r="M49" s="20" t="n"/>
    </row>
    <row r="50">
      <c r="A50" s="22" t="n"/>
      <c r="B50" s="20" t="n"/>
      <c r="C50" s="20" t="n"/>
      <c r="D50" s="20" t="n"/>
      <c r="E50" s="20">
        <f>IFERROR(INDEX(품목마스터!$B$6:$B$80,MATCH(D50,품목마스터!$A$6:$A$80,0)),"")</f>
        <v/>
      </c>
      <c r="F50" s="20" t="n"/>
      <c r="G50" s="21" t="n"/>
      <c r="H50" s="21">
        <f>IFERROR(INDEX(품목마스터!$J$6:$J$80,MATCH(D50,품목마스터!$A$6:$A$80,0)),"")</f>
        <v/>
      </c>
      <c r="I50" s="21">
        <f>IF(OR(G50="",H50=""),"",G50*H50)</f>
        <v/>
      </c>
      <c r="J50" s="20" t="n"/>
      <c r="K50" s="20" t="n"/>
      <c r="L50" s="20" t="n"/>
      <c r="M50" s="20" t="n"/>
    </row>
    <row r="51">
      <c r="A51" s="22" t="n"/>
      <c r="B51" s="20" t="n"/>
      <c r="C51" s="20" t="n"/>
      <c r="D51" s="20" t="n"/>
      <c r="E51" s="20">
        <f>IFERROR(INDEX(품목마스터!$B$6:$B$80,MATCH(D51,품목마스터!$A$6:$A$80,0)),"")</f>
        <v/>
      </c>
      <c r="F51" s="20" t="n"/>
      <c r="G51" s="21" t="n"/>
      <c r="H51" s="21">
        <f>IFERROR(INDEX(품목마스터!$J$6:$J$80,MATCH(D51,품목마스터!$A$6:$A$80,0)),"")</f>
        <v/>
      </c>
      <c r="I51" s="21">
        <f>IF(OR(G51="",H51=""),"",G51*H51)</f>
        <v/>
      </c>
      <c r="J51" s="20" t="n"/>
      <c r="K51" s="20" t="n"/>
      <c r="L51" s="20" t="n"/>
      <c r="M51" s="20" t="n"/>
    </row>
    <row r="52">
      <c r="A52" s="22" t="n"/>
      <c r="B52" s="20" t="n"/>
      <c r="C52" s="20" t="n"/>
      <c r="D52" s="20" t="n"/>
      <c r="E52" s="20">
        <f>IFERROR(INDEX(품목마스터!$B$6:$B$80,MATCH(D52,품목마스터!$A$6:$A$80,0)),"")</f>
        <v/>
      </c>
      <c r="F52" s="20" t="n"/>
      <c r="G52" s="21" t="n"/>
      <c r="H52" s="21">
        <f>IFERROR(INDEX(품목마스터!$J$6:$J$80,MATCH(D52,품목마스터!$A$6:$A$80,0)),"")</f>
        <v/>
      </c>
      <c r="I52" s="21">
        <f>IF(OR(G52="",H52=""),"",G52*H52)</f>
        <v/>
      </c>
      <c r="J52" s="20" t="n"/>
      <c r="K52" s="20" t="n"/>
      <c r="L52" s="20" t="n"/>
      <c r="M52" s="20" t="n"/>
    </row>
    <row r="53">
      <c r="A53" s="22" t="n"/>
      <c r="B53" s="20" t="n"/>
      <c r="C53" s="20" t="n"/>
      <c r="D53" s="20" t="n"/>
      <c r="E53" s="20">
        <f>IFERROR(INDEX(품목마스터!$B$6:$B$80,MATCH(D53,품목마스터!$A$6:$A$80,0)),"")</f>
        <v/>
      </c>
      <c r="F53" s="20" t="n"/>
      <c r="G53" s="21" t="n"/>
      <c r="H53" s="21">
        <f>IFERROR(INDEX(품목마스터!$J$6:$J$80,MATCH(D53,품목마스터!$A$6:$A$80,0)),"")</f>
        <v/>
      </c>
      <c r="I53" s="21">
        <f>IF(OR(G53="",H53=""),"",G53*H53)</f>
        <v/>
      </c>
      <c r="J53" s="20" t="n"/>
      <c r="K53" s="20" t="n"/>
      <c r="L53" s="20" t="n"/>
      <c r="M53" s="20" t="n"/>
    </row>
    <row r="54">
      <c r="A54" s="22" t="n"/>
      <c r="B54" s="20" t="n"/>
      <c r="C54" s="20" t="n"/>
      <c r="D54" s="20" t="n"/>
      <c r="E54" s="20">
        <f>IFERROR(INDEX(품목마스터!$B$6:$B$80,MATCH(D54,품목마스터!$A$6:$A$80,0)),"")</f>
        <v/>
      </c>
      <c r="F54" s="20" t="n"/>
      <c r="G54" s="21" t="n"/>
      <c r="H54" s="21">
        <f>IFERROR(INDEX(품목마스터!$J$6:$J$80,MATCH(D54,품목마스터!$A$6:$A$80,0)),"")</f>
        <v/>
      </c>
      <c r="I54" s="21">
        <f>IF(OR(G54="",H54=""),"",G54*H54)</f>
        <v/>
      </c>
      <c r="J54" s="20" t="n"/>
      <c r="K54" s="20" t="n"/>
      <c r="L54" s="20" t="n"/>
      <c r="M54" s="20" t="n"/>
    </row>
    <row r="55">
      <c r="A55" s="22" t="n"/>
      <c r="B55" s="20" t="n"/>
      <c r="C55" s="20" t="n"/>
      <c r="D55" s="20" t="n"/>
      <c r="E55" s="20">
        <f>IFERROR(INDEX(품목마스터!$B$6:$B$80,MATCH(D55,품목마스터!$A$6:$A$80,0)),"")</f>
        <v/>
      </c>
      <c r="F55" s="20" t="n"/>
      <c r="G55" s="21" t="n"/>
      <c r="H55" s="21">
        <f>IFERROR(INDEX(품목마스터!$J$6:$J$80,MATCH(D55,품목마스터!$A$6:$A$80,0)),"")</f>
        <v/>
      </c>
      <c r="I55" s="21">
        <f>IF(OR(G55="",H55=""),"",G55*H55)</f>
        <v/>
      </c>
      <c r="J55" s="20" t="n"/>
      <c r="K55" s="20" t="n"/>
      <c r="L55" s="20" t="n"/>
      <c r="M55" s="20" t="n"/>
    </row>
    <row r="56">
      <c r="A56" s="22" t="n"/>
      <c r="B56" s="20" t="n"/>
      <c r="C56" s="20" t="n"/>
      <c r="D56" s="20" t="n"/>
      <c r="E56" s="20">
        <f>IFERROR(INDEX(품목마스터!$B$6:$B$80,MATCH(D56,품목마스터!$A$6:$A$80,0)),"")</f>
        <v/>
      </c>
      <c r="F56" s="20" t="n"/>
      <c r="G56" s="21" t="n"/>
      <c r="H56" s="21">
        <f>IFERROR(INDEX(품목마스터!$J$6:$J$80,MATCH(D56,품목마스터!$A$6:$A$80,0)),"")</f>
        <v/>
      </c>
      <c r="I56" s="21">
        <f>IF(OR(G56="",H56=""),"",G56*H56)</f>
        <v/>
      </c>
      <c r="J56" s="20" t="n"/>
      <c r="K56" s="20" t="n"/>
      <c r="L56" s="20" t="n"/>
      <c r="M56" s="20" t="n"/>
    </row>
    <row r="57">
      <c r="A57" s="22" t="n"/>
      <c r="B57" s="20" t="n"/>
      <c r="C57" s="20" t="n"/>
      <c r="D57" s="20" t="n"/>
      <c r="E57" s="20">
        <f>IFERROR(INDEX(품목마스터!$B$6:$B$80,MATCH(D57,품목마스터!$A$6:$A$80,0)),"")</f>
        <v/>
      </c>
      <c r="F57" s="20" t="n"/>
      <c r="G57" s="21" t="n"/>
      <c r="H57" s="21">
        <f>IFERROR(INDEX(품목마스터!$J$6:$J$80,MATCH(D57,품목마스터!$A$6:$A$80,0)),"")</f>
        <v/>
      </c>
      <c r="I57" s="21">
        <f>IF(OR(G57="",H57=""),"",G57*H57)</f>
        <v/>
      </c>
      <c r="J57" s="20" t="n"/>
      <c r="K57" s="20" t="n"/>
      <c r="L57" s="20" t="n"/>
      <c r="M57" s="20" t="n"/>
    </row>
    <row r="58">
      <c r="A58" s="22" t="n"/>
      <c r="B58" s="20" t="n"/>
      <c r="C58" s="20" t="n"/>
      <c r="D58" s="20" t="n"/>
      <c r="E58" s="20">
        <f>IFERROR(INDEX(품목마스터!$B$6:$B$80,MATCH(D58,품목마스터!$A$6:$A$80,0)),"")</f>
        <v/>
      </c>
      <c r="F58" s="20" t="n"/>
      <c r="G58" s="21" t="n"/>
      <c r="H58" s="21">
        <f>IFERROR(INDEX(품목마스터!$J$6:$J$80,MATCH(D58,품목마스터!$A$6:$A$80,0)),"")</f>
        <v/>
      </c>
      <c r="I58" s="21">
        <f>IF(OR(G58="",H58=""),"",G58*H58)</f>
        <v/>
      </c>
      <c r="J58" s="20" t="n"/>
      <c r="K58" s="20" t="n"/>
      <c r="L58" s="20" t="n"/>
      <c r="M58" s="20" t="n"/>
    </row>
    <row r="59">
      <c r="A59" s="22" t="n"/>
      <c r="B59" s="20" t="n"/>
      <c r="C59" s="20" t="n"/>
      <c r="D59" s="20" t="n"/>
      <c r="E59" s="20">
        <f>IFERROR(INDEX(품목마스터!$B$6:$B$80,MATCH(D59,품목마스터!$A$6:$A$80,0)),"")</f>
        <v/>
      </c>
      <c r="F59" s="20" t="n"/>
      <c r="G59" s="21" t="n"/>
      <c r="H59" s="21">
        <f>IFERROR(INDEX(품목마스터!$J$6:$J$80,MATCH(D59,품목마스터!$A$6:$A$80,0)),"")</f>
        <v/>
      </c>
      <c r="I59" s="21">
        <f>IF(OR(G59="",H59=""),"",G59*H59)</f>
        <v/>
      </c>
      <c r="J59" s="20" t="n"/>
      <c r="K59" s="20" t="n"/>
      <c r="L59" s="20" t="n"/>
      <c r="M59" s="20" t="n"/>
    </row>
    <row r="60">
      <c r="A60" s="22" t="n"/>
      <c r="B60" s="20" t="n"/>
      <c r="C60" s="20" t="n"/>
      <c r="D60" s="20" t="n"/>
      <c r="E60" s="20">
        <f>IFERROR(INDEX(품목마스터!$B$6:$B$80,MATCH(D60,품목마스터!$A$6:$A$80,0)),"")</f>
        <v/>
      </c>
      <c r="F60" s="20" t="n"/>
      <c r="G60" s="21" t="n"/>
      <c r="H60" s="21">
        <f>IFERROR(INDEX(품목마스터!$J$6:$J$80,MATCH(D60,품목마스터!$A$6:$A$80,0)),"")</f>
        <v/>
      </c>
      <c r="I60" s="21">
        <f>IF(OR(G60="",H60=""),"",G60*H60)</f>
        <v/>
      </c>
      <c r="J60" s="20" t="n"/>
      <c r="K60" s="20" t="n"/>
      <c r="L60" s="20" t="n"/>
      <c r="M60" s="20" t="n"/>
    </row>
    <row r="61">
      <c r="A61" s="22" t="n"/>
      <c r="B61" s="20" t="n"/>
      <c r="C61" s="20" t="n"/>
      <c r="D61" s="20" t="n"/>
      <c r="E61" s="20">
        <f>IFERROR(INDEX(품목마스터!$B$6:$B$80,MATCH(D61,품목마스터!$A$6:$A$80,0)),"")</f>
        <v/>
      </c>
      <c r="F61" s="20" t="n"/>
      <c r="G61" s="21" t="n"/>
      <c r="H61" s="21">
        <f>IFERROR(INDEX(품목마스터!$J$6:$J$80,MATCH(D61,품목마스터!$A$6:$A$80,0)),"")</f>
        <v/>
      </c>
      <c r="I61" s="21">
        <f>IF(OR(G61="",H61=""),"",G61*H61)</f>
        <v/>
      </c>
      <c r="J61" s="20" t="n"/>
      <c r="K61" s="20" t="n"/>
      <c r="L61" s="20" t="n"/>
      <c r="M61" s="20" t="n"/>
    </row>
    <row r="62">
      <c r="A62" s="22" t="n"/>
      <c r="B62" s="20" t="n"/>
      <c r="C62" s="20" t="n"/>
      <c r="D62" s="20" t="n"/>
      <c r="E62" s="20">
        <f>IFERROR(INDEX(품목마스터!$B$6:$B$80,MATCH(D62,품목마스터!$A$6:$A$80,0)),"")</f>
        <v/>
      </c>
      <c r="F62" s="20" t="n"/>
      <c r="G62" s="21" t="n"/>
      <c r="H62" s="21">
        <f>IFERROR(INDEX(품목마스터!$J$6:$J$80,MATCH(D62,품목마스터!$A$6:$A$80,0)),"")</f>
        <v/>
      </c>
      <c r="I62" s="21">
        <f>IF(OR(G62="",H62=""),"",G62*H62)</f>
        <v/>
      </c>
      <c r="J62" s="20" t="n"/>
      <c r="K62" s="20" t="n"/>
      <c r="L62" s="20" t="n"/>
      <c r="M62" s="20" t="n"/>
    </row>
    <row r="63">
      <c r="A63" s="22" t="n"/>
      <c r="B63" s="20" t="n"/>
      <c r="C63" s="20" t="n"/>
      <c r="D63" s="20" t="n"/>
      <c r="E63" s="20">
        <f>IFERROR(INDEX(품목마스터!$B$6:$B$80,MATCH(D63,품목마스터!$A$6:$A$80,0)),"")</f>
        <v/>
      </c>
      <c r="F63" s="20" t="n"/>
      <c r="G63" s="21" t="n"/>
      <c r="H63" s="21">
        <f>IFERROR(INDEX(품목마스터!$J$6:$J$80,MATCH(D63,품목마스터!$A$6:$A$80,0)),"")</f>
        <v/>
      </c>
      <c r="I63" s="21">
        <f>IF(OR(G63="",H63=""),"",G63*H63)</f>
        <v/>
      </c>
      <c r="J63" s="20" t="n"/>
      <c r="K63" s="20" t="n"/>
      <c r="L63" s="20" t="n"/>
      <c r="M63" s="20" t="n"/>
    </row>
    <row r="64">
      <c r="A64" s="22" t="n"/>
      <c r="B64" s="20" t="n"/>
      <c r="C64" s="20" t="n"/>
      <c r="D64" s="20" t="n"/>
      <c r="E64" s="20">
        <f>IFERROR(INDEX(품목마스터!$B$6:$B$80,MATCH(D64,품목마스터!$A$6:$A$80,0)),"")</f>
        <v/>
      </c>
      <c r="F64" s="20" t="n"/>
      <c r="G64" s="21" t="n"/>
      <c r="H64" s="21">
        <f>IFERROR(INDEX(품목마스터!$J$6:$J$80,MATCH(D64,품목마스터!$A$6:$A$80,0)),"")</f>
        <v/>
      </c>
      <c r="I64" s="21">
        <f>IF(OR(G64="",H64=""),"",G64*H64)</f>
        <v/>
      </c>
      <c r="J64" s="20" t="n"/>
      <c r="K64" s="20" t="n"/>
      <c r="L64" s="20" t="n"/>
      <c r="M64" s="20" t="n"/>
    </row>
    <row r="65">
      <c r="A65" s="22" t="n"/>
      <c r="B65" s="20" t="n"/>
      <c r="C65" s="20" t="n"/>
      <c r="D65" s="20" t="n"/>
      <c r="E65" s="20">
        <f>IFERROR(INDEX(품목마스터!$B$6:$B$80,MATCH(D65,품목마스터!$A$6:$A$80,0)),"")</f>
        <v/>
      </c>
      <c r="F65" s="20" t="n"/>
      <c r="G65" s="21" t="n"/>
      <c r="H65" s="21">
        <f>IFERROR(INDEX(품목마스터!$J$6:$J$80,MATCH(D65,품목마스터!$A$6:$A$80,0)),"")</f>
        <v/>
      </c>
      <c r="I65" s="21">
        <f>IF(OR(G65="",H65=""),"",G65*H65)</f>
        <v/>
      </c>
      <c r="J65" s="20" t="n"/>
      <c r="K65" s="20" t="n"/>
      <c r="L65" s="20" t="n"/>
      <c r="M65" s="20" t="n"/>
    </row>
    <row r="66">
      <c r="A66" s="22" t="n"/>
      <c r="B66" s="20" t="n"/>
      <c r="C66" s="20" t="n"/>
      <c r="D66" s="20" t="n"/>
      <c r="E66" s="20">
        <f>IFERROR(INDEX(품목마스터!$B$6:$B$80,MATCH(D66,품목마스터!$A$6:$A$80,0)),"")</f>
        <v/>
      </c>
      <c r="F66" s="20" t="n"/>
      <c r="G66" s="21" t="n"/>
      <c r="H66" s="21">
        <f>IFERROR(INDEX(품목마스터!$J$6:$J$80,MATCH(D66,품목마스터!$A$6:$A$80,0)),"")</f>
        <v/>
      </c>
      <c r="I66" s="21">
        <f>IF(OR(G66="",H66=""),"",G66*H66)</f>
        <v/>
      </c>
      <c r="J66" s="20" t="n"/>
      <c r="K66" s="20" t="n"/>
      <c r="L66" s="20" t="n"/>
      <c r="M66" s="20" t="n"/>
    </row>
    <row r="67">
      <c r="A67" s="22" t="n"/>
      <c r="B67" s="20" t="n"/>
      <c r="C67" s="20" t="n"/>
      <c r="D67" s="20" t="n"/>
      <c r="E67" s="20">
        <f>IFERROR(INDEX(품목마스터!$B$6:$B$80,MATCH(D67,품목마스터!$A$6:$A$80,0)),"")</f>
        <v/>
      </c>
      <c r="F67" s="20" t="n"/>
      <c r="G67" s="21" t="n"/>
      <c r="H67" s="21">
        <f>IFERROR(INDEX(품목마스터!$J$6:$J$80,MATCH(D67,품목마스터!$A$6:$A$80,0)),"")</f>
        <v/>
      </c>
      <c r="I67" s="21">
        <f>IF(OR(G67="",H67=""),"",G67*H67)</f>
        <v/>
      </c>
      <c r="J67" s="20" t="n"/>
      <c r="K67" s="20" t="n"/>
      <c r="L67" s="20" t="n"/>
      <c r="M67" s="20" t="n"/>
    </row>
    <row r="68">
      <c r="A68" s="22" t="n"/>
      <c r="B68" s="20" t="n"/>
      <c r="C68" s="20" t="n"/>
      <c r="D68" s="20" t="n"/>
      <c r="E68" s="20">
        <f>IFERROR(INDEX(품목마스터!$B$6:$B$80,MATCH(D68,품목마스터!$A$6:$A$80,0)),"")</f>
        <v/>
      </c>
      <c r="F68" s="20" t="n"/>
      <c r="G68" s="21" t="n"/>
      <c r="H68" s="21">
        <f>IFERROR(INDEX(품목마스터!$J$6:$J$80,MATCH(D68,품목마스터!$A$6:$A$80,0)),"")</f>
        <v/>
      </c>
      <c r="I68" s="21">
        <f>IF(OR(G68="",H68=""),"",G68*H68)</f>
        <v/>
      </c>
      <c r="J68" s="20" t="n"/>
      <c r="K68" s="20" t="n"/>
      <c r="L68" s="20" t="n"/>
      <c r="M68" s="20" t="n"/>
    </row>
    <row r="69">
      <c r="A69" s="22" t="n"/>
      <c r="B69" s="20" t="n"/>
      <c r="C69" s="20" t="n"/>
      <c r="D69" s="20" t="n"/>
      <c r="E69" s="20">
        <f>IFERROR(INDEX(품목마스터!$B$6:$B$80,MATCH(D69,품목마스터!$A$6:$A$80,0)),"")</f>
        <v/>
      </c>
      <c r="F69" s="20" t="n"/>
      <c r="G69" s="21" t="n"/>
      <c r="H69" s="21">
        <f>IFERROR(INDEX(품목마스터!$J$6:$J$80,MATCH(D69,품목마스터!$A$6:$A$80,0)),"")</f>
        <v/>
      </c>
      <c r="I69" s="21">
        <f>IF(OR(G69="",H69=""),"",G69*H69)</f>
        <v/>
      </c>
      <c r="J69" s="20" t="n"/>
      <c r="K69" s="20" t="n"/>
      <c r="L69" s="20" t="n"/>
      <c r="M69" s="20" t="n"/>
    </row>
    <row r="70">
      <c r="A70" s="22" t="n"/>
      <c r="B70" s="20" t="n"/>
      <c r="C70" s="20" t="n"/>
      <c r="D70" s="20" t="n"/>
      <c r="E70" s="20">
        <f>IFERROR(INDEX(품목마스터!$B$6:$B$80,MATCH(D70,품목마스터!$A$6:$A$80,0)),"")</f>
        <v/>
      </c>
      <c r="F70" s="20" t="n"/>
      <c r="G70" s="21" t="n"/>
      <c r="H70" s="21">
        <f>IFERROR(INDEX(품목마스터!$J$6:$J$80,MATCH(D70,품목마스터!$A$6:$A$80,0)),"")</f>
        <v/>
      </c>
      <c r="I70" s="21">
        <f>IF(OR(G70="",H70=""),"",G70*H70)</f>
        <v/>
      </c>
      <c r="J70" s="20" t="n"/>
      <c r="K70" s="20" t="n"/>
      <c r="L70" s="20" t="n"/>
      <c r="M70" s="20" t="n"/>
    </row>
    <row r="71">
      <c r="A71" s="22" t="n"/>
      <c r="B71" s="20" t="n"/>
      <c r="C71" s="20" t="n"/>
      <c r="D71" s="20" t="n"/>
      <c r="E71" s="20">
        <f>IFERROR(INDEX(품목마스터!$B$6:$B$80,MATCH(D71,품목마스터!$A$6:$A$80,0)),"")</f>
        <v/>
      </c>
      <c r="F71" s="20" t="n"/>
      <c r="G71" s="21" t="n"/>
      <c r="H71" s="21">
        <f>IFERROR(INDEX(품목마스터!$J$6:$J$80,MATCH(D71,품목마스터!$A$6:$A$80,0)),"")</f>
        <v/>
      </c>
      <c r="I71" s="21">
        <f>IF(OR(G71="",H71=""),"",G71*H71)</f>
        <v/>
      </c>
      <c r="J71" s="20" t="n"/>
      <c r="K71" s="20" t="n"/>
      <c r="L71" s="20" t="n"/>
      <c r="M71" s="20" t="n"/>
    </row>
    <row r="72">
      <c r="A72" s="22" t="n"/>
      <c r="B72" s="20" t="n"/>
      <c r="C72" s="20" t="n"/>
      <c r="D72" s="20" t="n"/>
      <c r="E72" s="20">
        <f>IFERROR(INDEX(품목마스터!$B$6:$B$80,MATCH(D72,품목마스터!$A$6:$A$80,0)),"")</f>
        <v/>
      </c>
      <c r="F72" s="20" t="n"/>
      <c r="G72" s="21" t="n"/>
      <c r="H72" s="21">
        <f>IFERROR(INDEX(품목마스터!$J$6:$J$80,MATCH(D72,품목마스터!$A$6:$A$80,0)),"")</f>
        <v/>
      </c>
      <c r="I72" s="21">
        <f>IF(OR(G72="",H72=""),"",G72*H72)</f>
        <v/>
      </c>
      <c r="J72" s="20" t="n"/>
      <c r="K72" s="20" t="n"/>
      <c r="L72" s="20" t="n"/>
      <c r="M72" s="20" t="n"/>
    </row>
    <row r="73">
      <c r="A73" s="22" t="n"/>
      <c r="B73" s="20" t="n"/>
      <c r="C73" s="20" t="n"/>
      <c r="D73" s="20" t="n"/>
      <c r="E73" s="20">
        <f>IFERROR(INDEX(품목마스터!$B$6:$B$80,MATCH(D73,품목마스터!$A$6:$A$80,0)),"")</f>
        <v/>
      </c>
      <c r="F73" s="20" t="n"/>
      <c r="G73" s="21" t="n"/>
      <c r="H73" s="21">
        <f>IFERROR(INDEX(품목마스터!$J$6:$J$80,MATCH(D73,품목마스터!$A$6:$A$80,0)),"")</f>
        <v/>
      </c>
      <c r="I73" s="21">
        <f>IF(OR(G73="",H73=""),"",G73*H73)</f>
        <v/>
      </c>
      <c r="J73" s="20" t="n"/>
      <c r="K73" s="20" t="n"/>
      <c r="L73" s="20" t="n"/>
      <c r="M73" s="20" t="n"/>
    </row>
    <row r="74">
      <c r="A74" s="22" t="n"/>
      <c r="B74" s="20" t="n"/>
      <c r="C74" s="20" t="n"/>
      <c r="D74" s="20" t="n"/>
      <c r="E74" s="20">
        <f>IFERROR(INDEX(품목마스터!$B$6:$B$80,MATCH(D74,품목마스터!$A$6:$A$80,0)),"")</f>
        <v/>
      </c>
      <c r="F74" s="20" t="n"/>
      <c r="G74" s="21" t="n"/>
      <c r="H74" s="21">
        <f>IFERROR(INDEX(품목마스터!$J$6:$J$80,MATCH(D74,품목마스터!$A$6:$A$80,0)),"")</f>
        <v/>
      </c>
      <c r="I74" s="21">
        <f>IF(OR(G74="",H74=""),"",G74*H74)</f>
        <v/>
      </c>
      <c r="J74" s="20" t="n"/>
      <c r="K74" s="20" t="n"/>
      <c r="L74" s="20" t="n"/>
      <c r="M74" s="20" t="n"/>
    </row>
    <row r="75">
      <c r="A75" s="22" t="n"/>
      <c r="B75" s="20" t="n"/>
      <c r="C75" s="20" t="n"/>
      <c r="D75" s="20" t="n"/>
      <c r="E75" s="20">
        <f>IFERROR(INDEX(품목마스터!$B$6:$B$80,MATCH(D75,품목마스터!$A$6:$A$80,0)),"")</f>
        <v/>
      </c>
      <c r="F75" s="20" t="n"/>
      <c r="G75" s="21" t="n"/>
      <c r="H75" s="21">
        <f>IFERROR(INDEX(품목마스터!$J$6:$J$80,MATCH(D75,품목마스터!$A$6:$A$80,0)),"")</f>
        <v/>
      </c>
      <c r="I75" s="21">
        <f>IF(OR(G75="",H75=""),"",G75*H75)</f>
        <v/>
      </c>
      <c r="J75" s="20" t="n"/>
      <c r="K75" s="20" t="n"/>
      <c r="L75" s="20" t="n"/>
      <c r="M75" s="20" t="n"/>
    </row>
    <row r="76">
      <c r="A76" s="22" t="n"/>
      <c r="B76" s="20" t="n"/>
      <c r="C76" s="20" t="n"/>
      <c r="D76" s="20" t="n"/>
      <c r="E76" s="20">
        <f>IFERROR(INDEX(품목마스터!$B$6:$B$80,MATCH(D76,품목마스터!$A$6:$A$80,0)),"")</f>
        <v/>
      </c>
      <c r="F76" s="20" t="n"/>
      <c r="G76" s="21" t="n"/>
      <c r="H76" s="21">
        <f>IFERROR(INDEX(품목마스터!$J$6:$J$80,MATCH(D76,품목마스터!$A$6:$A$80,0)),"")</f>
        <v/>
      </c>
      <c r="I76" s="21">
        <f>IF(OR(G76="",H76=""),"",G76*H76)</f>
        <v/>
      </c>
      <c r="J76" s="20" t="n"/>
      <c r="K76" s="20" t="n"/>
      <c r="L76" s="20" t="n"/>
      <c r="M76" s="20" t="n"/>
    </row>
    <row r="77">
      <c r="A77" s="22" t="n"/>
      <c r="B77" s="20" t="n"/>
      <c r="C77" s="20" t="n"/>
      <c r="D77" s="20" t="n"/>
      <c r="E77" s="20">
        <f>IFERROR(INDEX(품목마스터!$B$6:$B$80,MATCH(D77,품목마스터!$A$6:$A$80,0)),"")</f>
        <v/>
      </c>
      <c r="F77" s="20" t="n"/>
      <c r="G77" s="21" t="n"/>
      <c r="H77" s="21">
        <f>IFERROR(INDEX(품목마스터!$J$6:$J$80,MATCH(D77,품목마스터!$A$6:$A$80,0)),"")</f>
        <v/>
      </c>
      <c r="I77" s="21">
        <f>IF(OR(G77="",H77=""),"",G77*H77)</f>
        <v/>
      </c>
      <c r="J77" s="20" t="n"/>
      <c r="K77" s="20" t="n"/>
      <c r="L77" s="20" t="n"/>
      <c r="M77" s="20" t="n"/>
    </row>
    <row r="78">
      <c r="A78" s="22" t="n"/>
      <c r="B78" s="20" t="n"/>
      <c r="C78" s="20" t="n"/>
      <c r="D78" s="20" t="n"/>
      <c r="E78" s="20">
        <f>IFERROR(INDEX(품목마스터!$B$6:$B$80,MATCH(D78,품목마스터!$A$6:$A$80,0)),"")</f>
        <v/>
      </c>
      <c r="F78" s="20" t="n"/>
      <c r="G78" s="21" t="n"/>
      <c r="H78" s="21">
        <f>IFERROR(INDEX(품목마스터!$J$6:$J$80,MATCH(D78,품목마스터!$A$6:$A$80,0)),"")</f>
        <v/>
      </c>
      <c r="I78" s="21">
        <f>IF(OR(G78="",H78=""),"",G78*H78)</f>
        <v/>
      </c>
      <c r="J78" s="20" t="n"/>
      <c r="K78" s="20" t="n"/>
      <c r="L78" s="20" t="n"/>
      <c r="M78" s="20" t="n"/>
    </row>
    <row r="79">
      <c r="A79" s="22" t="n"/>
      <c r="B79" s="20" t="n"/>
      <c r="C79" s="20" t="n"/>
      <c r="D79" s="20" t="n"/>
      <c r="E79" s="20">
        <f>IFERROR(INDEX(품목마스터!$B$6:$B$80,MATCH(D79,품목마스터!$A$6:$A$80,0)),"")</f>
        <v/>
      </c>
      <c r="F79" s="20" t="n"/>
      <c r="G79" s="21" t="n"/>
      <c r="H79" s="21">
        <f>IFERROR(INDEX(품목마스터!$J$6:$J$80,MATCH(D79,품목마스터!$A$6:$A$80,0)),"")</f>
        <v/>
      </c>
      <c r="I79" s="21">
        <f>IF(OR(G79="",H79=""),"",G79*H79)</f>
        <v/>
      </c>
      <c r="J79" s="20" t="n"/>
      <c r="K79" s="20" t="n"/>
      <c r="L79" s="20" t="n"/>
      <c r="M79" s="20" t="n"/>
    </row>
    <row r="80">
      <c r="A80" s="22" t="n"/>
      <c r="B80" s="20" t="n"/>
      <c r="C80" s="20" t="n"/>
      <c r="D80" s="20" t="n"/>
      <c r="E80" s="20">
        <f>IFERROR(INDEX(품목마스터!$B$6:$B$80,MATCH(D80,품목마스터!$A$6:$A$80,0)),"")</f>
        <v/>
      </c>
      <c r="F80" s="20" t="n"/>
      <c r="G80" s="21" t="n"/>
      <c r="H80" s="21">
        <f>IFERROR(INDEX(품목마스터!$J$6:$J$80,MATCH(D80,품목마스터!$A$6:$A$80,0)),"")</f>
        <v/>
      </c>
      <c r="I80" s="21">
        <f>IF(OR(G80="",H80=""),"",G80*H80)</f>
        <v/>
      </c>
      <c r="J80" s="20" t="n"/>
      <c r="K80" s="20" t="n"/>
      <c r="L80" s="20" t="n"/>
      <c r="M80" s="20" t="n"/>
    </row>
    <row r="81">
      <c r="A81" s="22" t="n"/>
      <c r="B81" s="20" t="n"/>
      <c r="C81" s="20" t="n"/>
      <c r="D81" s="20" t="n"/>
      <c r="E81" s="20">
        <f>IFERROR(INDEX(품목마스터!$B$6:$B$80,MATCH(D81,품목마스터!$A$6:$A$80,0)),"")</f>
        <v/>
      </c>
      <c r="F81" s="20" t="n"/>
      <c r="G81" s="21" t="n"/>
      <c r="H81" s="21">
        <f>IFERROR(INDEX(품목마스터!$J$6:$J$80,MATCH(D81,품목마스터!$A$6:$A$80,0)),"")</f>
        <v/>
      </c>
      <c r="I81" s="21">
        <f>IF(OR(G81="",H81=""),"",G81*H81)</f>
        <v/>
      </c>
      <c r="J81" s="20" t="n"/>
      <c r="K81" s="20" t="n"/>
      <c r="L81" s="20" t="n"/>
      <c r="M81" s="20" t="n"/>
    </row>
    <row r="82">
      <c r="A82" s="22" t="n"/>
      <c r="B82" s="20" t="n"/>
      <c r="C82" s="20" t="n"/>
      <c r="D82" s="20" t="n"/>
      <c r="E82" s="20">
        <f>IFERROR(INDEX(품목마스터!$B$6:$B$80,MATCH(D82,품목마스터!$A$6:$A$80,0)),"")</f>
        <v/>
      </c>
      <c r="F82" s="20" t="n"/>
      <c r="G82" s="21" t="n"/>
      <c r="H82" s="21">
        <f>IFERROR(INDEX(품목마스터!$J$6:$J$80,MATCH(D82,품목마스터!$A$6:$A$80,0)),"")</f>
        <v/>
      </c>
      <c r="I82" s="21">
        <f>IF(OR(G82="",H82=""),"",G82*H82)</f>
        <v/>
      </c>
      <c r="J82" s="20" t="n"/>
      <c r="K82" s="20" t="n"/>
      <c r="L82" s="20" t="n"/>
      <c r="M82" s="20" t="n"/>
    </row>
    <row r="83">
      <c r="A83" s="22" t="n"/>
      <c r="B83" s="20" t="n"/>
      <c r="C83" s="20" t="n"/>
      <c r="D83" s="20" t="n"/>
      <c r="E83" s="20">
        <f>IFERROR(INDEX(품목마스터!$B$6:$B$80,MATCH(D83,품목마스터!$A$6:$A$80,0)),"")</f>
        <v/>
      </c>
      <c r="F83" s="20" t="n"/>
      <c r="G83" s="21" t="n"/>
      <c r="H83" s="21">
        <f>IFERROR(INDEX(품목마스터!$J$6:$J$80,MATCH(D83,품목마스터!$A$6:$A$80,0)),"")</f>
        <v/>
      </c>
      <c r="I83" s="21">
        <f>IF(OR(G83="",H83=""),"",G83*H83)</f>
        <v/>
      </c>
      <c r="J83" s="20" t="n"/>
      <c r="K83" s="20" t="n"/>
      <c r="L83" s="20" t="n"/>
      <c r="M83" s="20" t="n"/>
    </row>
    <row r="84">
      <c r="A84" s="22" t="n"/>
      <c r="B84" s="20" t="n"/>
      <c r="C84" s="20" t="n"/>
      <c r="D84" s="20" t="n"/>
      <c r="E84" s="20">
        <f>IFERROR(INDEX(품목마스터!$B$6:$B$80,MATCH(D84,품목마스터!$A$6:$A$80,0)),"")</f>
        <v/>
      </c>
      <c r="F84" s="20" t="n"/>
      <c r="G84" s="21" t="n"/>
      <c r="H84" s="21">
        <f>IFERROR(INDEX(품목마스터!$J$6:$J$80,MATCH(D84,품목마스터!$A$6:$A$80,0)),"")</f>
        <v/>
      </c>
      <c r="I84" s="21">
        <f>IF(OR(G84="",H84=""),"",G84*H84)</f>
        <v/>
      </c>
      <c r="J84" s="20" t="n"/>
      <c r="K84" s="20" t="n"/>
      <c r="L84" s="20" t="n"/>
      <c r="M84" s="20" t="n"/>
    </row>
    <row r="85">
      <c r="A85" s="22" t="n"/>
      <c r="B85" s="20" t="n"/>
      <c r="C85" s="20" t="n"/>
      <c r="D85" s="20" t="n"/>
      <c r="E85" s="20">
        <f>IFERROR(INDEX(품목마스터!$B$6:$B$80,MATCH(D85,품목마스터!$A$6:$A$80,0)),"")</f>
        <v/>
      </c>
      <c r="F85" s="20" t="n"/>
      <c r="G85" s="21" t="n"/>
      <c r="H85" s="21">
        <f>IFERROR(INDEX(품목마스터!$J$6:$J$80,MATCH(D85,품목마스터!$A$6:$A$80,0)),"")</f>
        <v/>
      </c>
      <c r="I85" s="21">
        <f>IF(OR(G85="",H85=""),"",G85*H85)</f>
        <v/>
      </c>
      <c r="J85" s="20" t="n"/>
      <c r="K85" s="20" t="n"/>
      <c r="L85" s="20" t="n"/>
      <c r="M85" s="20" t="n"/>
    </row>
    <row r="86">
      <c r="A86" s="22" t="n"/>
      <c r="B86" s="20" t="n"/>
      <c r="C86" s="20" t="n"/>
      <c r="D86" s="20" t="n"/>
      <c r="E86" s="20">
        <f>IFERROR(INDEX(품목마스터!$B$6:$B$80,MATCH(D86,품목마스터!$A$6:$A$80,0)),"")</f>
        <v/>
      </c>
      <c r="F86" s="20" t="n"/>
      <c r="G86" s="21" t="n"/>
      <c r="H86" s="21">
        <f>IFERROR(INDEX(품목마스터!$J$6:$J$80,MATCH(D86,품목마스터!$A$6:$A$80,0)),"")</f>
        <v/>
      </c>
      <c r="I86" s="21">
        <f>IF(OR(G86="",H86=""),"",G86*H86)</f>
        <v/>
      </c>
      <c r="J86" s="20" t="n"/>
      <c r="K86" s="20" t="n"/>
      <c r="L86" s="20" t="n"/>
      <c r="M86" s="20" t="n"/>
    </row>
    <row r="87">
      <c r="A87" s="22" t="n"/>
      <c r="B87" s="20" t="n"/>
      <c r="C87" s="20" t="n"/>
      <c r="D87" s="20" t="n"/>
      <c r="E87" s="20">
        <f>IFERROR(INDEX(품목마스터!$B$6:$B$80,MATCH(D87,품목마스터!$A$6:$A$80,0)),"")</f>
        <v/>
      </c>
      <c r="F87" s="20" t="n"/>
      <c r="G87" s="21" t="n"/>
      <c r="H87" s="21">
        <f>IFERROR(INDEX(품목마스터!$J$6:$J$80,MATCH(D87,품목마스터!$A$6:$A$80,0)),"")</f>
        <v/>
      </c>
      <c r="I87" s="21">
        <f>IF(OR(G87="",H87=""),"",G87*H87)</f>
        <v/>
      </c>
      <c r="J87" s="20" t="n"/>
      <c r="K87" s="20" t="n"/>
      <c r="L87" s="20" t="n"/>
      <c r="M87" s="20" t="n"/>
    </row>
    <row r="88">
      <c r="A88" s="22" t="n"/>
      <c r="B88" s="20" t="n"/>
      <c r="C88" s="20" t="n"/>
      <c r="D88" s="20" t="n"/>
      <c r="E88" s="20">
        <f>IFERROR(INDEX(품목마스터!$B$6:$B$80,MATCH(D88,품목마스터!$A$6:$A$80,0)),"")</f>
        <v/>
      </c>
      <c r="F88" s="20" t="n"/>
      <c r="G88" s="21" t="n"/>
      <c r="H88" s="21">
        <f>IFERROR(INDEX(품목마스터!$J$6:$J$80,MATCH(D88,품목마스터!$A$6:$A$80,0)),"")</f>
        <v/>
      </c>
      <c r="I88" s="21">
        <f>IF(OR(G88="",H88=""),"",G88*H88)</f>
        <v/>
      </c>
      <c r="J88" s="20" t="n"/>
      <c r="K88" s="20" t="n"/>
      <c r="L88" s="20" t="n"/>
      <c r="M88" s="20" t="n"/>
    </row>
    <row r="89">
      <c r="A89" s="22" t="n"/>
      <c r="B89" s="20" t="n"/>
      <c r="C89" s="20" t="n"/>
      <c r="D89" s="20" t="n"/>
      <c r="E89" s="20">
        <f>IFERROR(INDEX(품목마스터!$B$6:$B$80,MATCH(D89,품목마스터!$A$6:$A$80,0)),"")</f>
        <v/>
      </c>
      <c r="F89" s="20" t="n"/>
      <c r="G89" s="21" t="n"/>
      <c r="H89" s="21">
        <f>IFERROR(INDEX(품목마스터!$J$6:$J$80,MATCH(D89,품목마스터!$A$6:$A$80,0)),"")</f>
        <v/>
      </c>
      <c r="I89" s="21">
        <f>IF(OR(G89="",H89=""),"",G89*H89)</f>
        <v/>
      </c>
      <c r="J89" s="20" t="n"/>
      <c r="K89" s="20" t="n"/>
      <c r="L89" s="20" t="n"/>
      <c r="M89" s="20" t="n"/>
    </row>
    <row r="90">
      <c r="A90" s="22" t="n"/>
      <c r="B90" s="20" t="n"/>
      <c r="C90" s="20" t="n"/>
      <c r="D90" s="20" t="n"/>
      <c r="E90" s="20">
        <f>IFERROR(INDEX(품목마스터!$B$6:$B$80,MATCH(D90,품목마스터!$A$6:$A$80,0)),"")</f>
        <v/>
      </c>
      <c r="F90" s="20" t="n"/>
      <c r="G90" s="21" t="n"/>
      <c r="H90" s="21">
        <f>IFERROR(INDEX(품목마스터!$J$6:$J$80,MATCH(D90,품목마스터!$A$6:$A$80,0)),"")</f>
        <v/>
      </c>
      <c r="I90" s="21">
        <f>IF(OR(G90="",H90=""),"",G90*H90)</f>
        <v/>
      </c>
      <c r="J90" s="20" t="n"/>
      <c r="K90" s="20" t="n"/>
      <c r="L90" s="20" t="n"/>
      <c r="M90" s="20" t="n"/>
    </row>
    <row r="91">
      <c r="A91" s="22" t="n"/>
      <c r="B91" s="20" t="n"/>
      <c r="C91" s="20" t="n"/>
      <c r="D91" s="20" t="n"/>
      <c r="E91" s="20">
        <f>IFERROR(INDEX(품목마스터!$B$6:$B$80,MATCH(D91,품목마스터!$A$6:$A$80,0)),"")</f>
        <v/>
      </c>
      <c r="F91" s="20" t="n"/>
      <c r="G91" s="21" t="n"/>
      <c r="H91" s="21">
        <f>IFERROR(INDEX(품목마스터!$J$6:$J$80,MATCH(D91,품목마스터!$A$6:$A$80,0)),"")</f>
        <v/>
      </c>
      <c r="I91" s="21">
        <f>IF(OR(G91="",H91=""),"",G91*H91)</f>
        <v/>
      </c>
      <c r="J91" s="20" t="n"/>
      <c r="K91" s="20" t="n"/>
      <c r="L91" s="20" t="n"/>
      <c r="M91" s="20" t="n"/>
    </row>
    <row r="92">
      <c r="A92" s="22" t="n"/>
      <c r="B92" s="20" t="n"/>
      <c r="C92" s="20" t="n"/>
      <c r="D92" s="20" t="n"/>
      <c r="E92" s="20">
        <f>IFERROR(INDEX(품목마스터!$B$6:$B$80,MATCH(D92,품목마스터!$A$6:$A$80,0)),"")</f>
        <v/>
      </c>
      <c r="F92" s="20" t="n"/>
      <c r="G92" s="21" t="n"/>
      <c r="H92" s="21">
        <f>IFERROR(INDEX(품목마스터!$J$6:$J$80,MATCH(D92,품목마스터!$A$6:$A$80,0)),"")</f>
        <v/>
      </c>
      <c r="I92" s="21">
        <f>IF(OR(G92="",H92=""),"",G92*H92)</f>
        <v/>
      </c>
      <c r="J92" s="20" t="n"/>
      <c r="K92" s="20" t="n"/>
      <c r="L92" s="20" t="n"/>
      <c r="M92" s="20" t="n"/>
    </row>
    <row r="93">
      <c r="A93" s="22" t="n"/>
      <c r="B93" s="20" t="n"/>
      <c r="C93" s="20" t="n"/>
      <c r="D93" s="20" t="n"/>
      <c r="E93" s="20">
        <f>IFERROR(INDEX(품목마스터!$B$6:$B$80,MATCH(D93,품목마스터!$A$6:$A$80,0)),"")</f>
        <v/>
      </c>
      <c r="F93" s="20" t="n"/>
      <c r="G93" s="21" t="n"/>
      <c r="H93" s="21">
        <f>IFERROR(INDEX(품목마스터!$J$6:$J$80,MATCH(D93,품목마스터!$A$6:$A$80,0)),"")</f>
        <v/>
      </c>
      <c r="I93" s="21">
        <f>IF(OR(G93="",H93=""),"",G93*H93)</f>
        <v/>
      </c>
      <c r="J93" s="20" t="n"/>
      <c r="K93" s="20" t="n"/>
      <c r="L93" s="20" t="n"/>
      <c r="M93" s="20" t="n"/>
    </row>
    <row r="94">
      <c r="A94" s="22" t="n"/>
      <c r="B94" s="20" t="n"/>
      <c r="C94" s="20" t="n"/>
      <c r="D94" s="20" t="n"/>
      <c r="E94" s="20">
        <f>IFERROR(INDEX(품목마스터!$B$6:$B$80,MATCH(D94,품목마스터!$A$6:$A$80,0)),"")</f>
        <v/>
      </c>
      <c r="F94" s="20" t="n"/>
      <c r="G94" s="21" t="n"/>
      <c r="H94" s="21">
        <f>IFERROR(INDEX(품목마스터!$J$6:$J$80,MATCH(D94,품목마스터!$A$6:$A$80,0)),"")</f>
        <v/>
      </c>
      <c r="I94" s="21">
        <f>IF(OR(G94="",H94=""),"",G94*H94)</f>
        <v/>
      </c>
      <c r="J94" s="20" t="n"/>
      <c r="K94" s="20" t="n"/>
      <c r="L94" s="20" t="n"/>
      <c r="M94" s="20" t="n"/>
    </row>
    <row r="95">
      <c r="A95" s="22" t="n"/>
      <c r="B95" s="20" t="n"/>
      <c r="C95" s="20" t="n"/>
      <c r="D95" s="20" t="n"/>
      <c r="E95" s="20">
        <f>IFERROR(INDEX(품목마스터!$B$6:$B$80,MATCH(D95,품목마스터!$A$6:$A$80,0)),"")</f>
        <v/>
      </c>
      <c r="F95" s="20" t="n"/>
      <c r="G95" s="21" t="n"/>
      <c r="H95" s="21">
        <f>IFERROR(INDEX(품목마스터!$J$6:$J$80,MATCH(D95,품목마스터!$A$6:$A$80,0)),"")</f>
        <v/>
      </c>
      <c r="I95" s="21">
        <f>IF(OR(G95="",H95=""),"",G95*H95)</f>
        <v/>
      </c>
      <c r="J95" s="20" t="n"/>
      <c r="K95" s="20" t="n"/>
      <c r="L95" s="20" t="n"/>
      <c r="M95" s="20" t="n"/>
    </row>
    <row r="96">
      <c r="A96" s="22" t="n"/>
      <c r="B96" s="20" t="n"/>
      <c r="C96" s="20" t="n"/>
      <c r="D96" s="20" t="n"/>
      <c r="E96" s="20">
        <f>IFERROR(INDEX(품목마스터!$B$6:$B$80,MATCH(D96,품목마스터!$A$6:$A$80,0)),"")</f>
        <v/>
      </c>
      <c r="F96" s="20" t="n"/>
      <c r="G96" s="21" t="n"/>
      <c r="H96" s="21">
        <f>IFERROR(INDEX(품목마스터!$J$6:$J$80,MATCH(D96,품목마스터!$A$6:$A$80,0)),"")</f>
        <v/>
      </c>
      <c r="I96" s="21">
        <f>IF(OR(G96="",H96=""),"",G96*H96)</f>
        <v/>
      </c>
      <c r="J96" s="20" t="n"/>
      <c r="K96" s="20" t="n"/>
      <c r="L96" s="20" t="n"/>
      <c r="M96" s="20" t="n"/>
    </row>
    <row r="97">
      <c r="A97" s="22" t="n"/>
      <c r="B97" s="20" t="n"/>
      <c r="C97" s="20" t="n"/>
      <c r="D97" s="20" t="n"/>
      <c r="E97" s="20">
        <f>IFERROR(INDEX(품목마스터!$B$6:$B$80,MATCH(D97,품목마스터!$A$6:$A$80,0)),"")</f>
        <v/>
      </c>
      <c r="F97" s="20" t="n"/>
      <c r="G97" s="21" t="n"/>
      <c r="H97" s="21">
        <f>IFERROR(INDEX(품목마스터!$J$6:$J$80,MATCH(D97,품목마스터!$A$6:$A$80,0)),"")</f>
        <v/>
      </c>
      <c r="I97" s="21">
        <f>IF(OR(G97="",H97=""),"",G97*H97)</f>
        <v/>
      </c>
      <c r="J97" s="20" t="n"/>
      <c r="K97" s="20" t="n"/>
      <c r="L97" s="20" t="n"/>
      <c r="M97" s="20" t="n"/>
    </row>
    <row r="98">
      <c r="A98" s="22" t="n"/>
      <c r="B98" s="20" t="n"/>
      <c r="C98" s="20" t="n"/>
      <c r="D98" s="20" t="n"/>
      <c r="E98" s="20">
        <f>IFERROR(INDEX(품목마스터!$B$6:$B$80,MATCH(D98,품목마스터!$A$6:$A$80,0)),"")</f>
        <v/>
      </c>
      <c r="F98" s="20" t="n"/>
      <c r="G98" s="21" t="n"/>
      <c r="H98" s="21">
        <f>IFERROR(INDEX(품목마스터!$J$6:$J$80,MATCH(D98,품목마스터!$A$6:$A$80,0)),"")</f>
        <v/>
      </c>
      <c r="I98" s="21">
        <f>IF(OR(G98="",H98=""),"",G98*H98)</f>
        <v/>
      </c>
      <c r="J98" s="20" t="n"/>
      <c r="K98" s="20" t="n"/>
      <c r="L98" s="20" t="n"/>
      <c r="M98" s="20" t="n"/>
    </row>
    <row r="99">
      <c r="A99" s="22" t="n"/>
      <c r="B99" s="20" t="n"/>
      <c r="C99" s="20" t="n"/>
      <c r="D99" s="20" t="n"/>
      <c r="E99" s="20">
        <f>IFERROR(INDEX(품목마스터!$B$6:$B$80,MATCH(D99,품목마스터!$A$6:$A$80,0)),"")</f>
        <v/>
      </c>
      <c r="F99" s="20" t="n"/>
      <c r="G99" s="21" t="n"/>
      <c r="H99" s="21">
        <f>IFERROR(INDEX(품목마스터!$J$6:$J$80,MATCH(D99,품목마스터!$A$6:$A$80,0)),"")</f>
        <v/>
      </c>
      <c r="I99" s="21">
        <f>IF(OR(G99="",H99=""),"",G99*H99)</f>
        <v/>
      </c>
      <c r="J99" s="20" t="n"/>
      <c r="K99" s="20" t="n"/>
      <c r="L99" s="20" t="n"/>
      <c r="M99" s="20" t="n"/>
    </row>
    <row r="100">
      <c r="A100" s="22" t="n"/>
      <c r="B100" s="20" t="n"/>
      <c r="C100" s="20" t="n"/>
      <c r="D100" s="20" t="n"/>
      <c r="E100" s="20">
        <f>IFERROR(INDEX(품목마스터!$B$6:$B$80,MATCH(D100,품목마스터!$A$6:$A$80,0)),"")</f>
        <v/>
      </c>
      <c r="F100" s="20" t="n"/>
      <c r="G100" s="21" t="n"/>
      <c r="H100" s="21">
        <f>IFERROR(INDEX(품목마스터!$J$6:$J$80,MATCH(D100,품목마스터!$A$6:$A$80,0)),"")</f>
        <v/>
      </c>
      <c r="I100" s="21">
        <f>IF(OR(G100="",H100=""),"",G100*H100)</f>
        <v/>
      </c>
      <c r="J100" s="20" t="n"/>
      <c r="K100" s="20" t="n"/>
      <c r="L100" s="20" t="n"/>
      <c r="M100" s="20" t="n"/>
    </row>
    <row r="101">
      <c r="A101" s="22" t="n"/>
      <c r="B101" s="20" t="n"/>
      <c r="C101" s="20" t="n"/>
      <c r="D101" s="20" t="n"/>
      <c r="E101" s="20">
        <f>IFERROR(INDEX(품목마스터!$B$6:$B$80,MATCH(D101,품목마스터!$A$6:$A$80,0)),"")</f>
        <v/>
      </c>
      <c r="F101" s="20" t="n"/>
      <c r="G101" s="21" t="n"/>
      <c r="H101" s="21">
        <f>IFERROR(INDEX(품목마스터!$J$6:$J$80,MATCH(D101,품목마스터!$A$6:$A$80,0)),"")</f>
        <v/>
      </c>
      <c r="I101" s="21">
        <f>IF(OR(G101="",H101=""),"",G101*H101)</f>
        <v/>
      </c>
      <c r="J101" s="20" t="n"/>
      <c r="K101" s="20" t="n"/>
      <c r="L101" s="20" t="n"/>
      <c r="M101" s="20" t="n"/>
    </row>
    <row r="102">
      <c r="A102" s="22" t="n"/>
      <c r="B102" s="20" t="n"/>
      <c r="C102" s="20" t="n"/>
      <c r="D102" s="20" t="n"/>
      <c r="E102" s="20">
        <f>IFERROR(INDEX(품목마스터!$B$6:$B$80,MATCH(D102,품목마스터!$A$6:$A$80,0)),"")</f>
        <v/>
      </c>
      <c r="F102" s="20" t="n"/>
      <c r="G102" s="21" t="n"/>
      <c r="H102" s="21">
        <f>IFERROR(INDEX(품목마스터!$J$6:$J$80,MATCH(D102,품목마스터!$A$6:$A$80,0)),"")</f>
        <v/>
      </c>
      <c r="I102" s="21">
        <f>IF(OR(G102="",H102=""),"",G102*H102)</f>
        <v/>
      </c>
      <c r="J102" s="20" t="n"/>
      <c r="K102" s="20" t="n"/>
      <c r="L102" s="20" t="n"/>
      <c r="M102" s="20" t="n"/>
    </row>
    <row r="103">
      <c r="A103" s="22" t="n"/>
      <c r="B103" s="20" t="n"/>
      <c r="C103" s="20" t="n"/>
      <c r="D103" s="20" t="n"/>
      <c r="E103" s="20">
        <f>IFERROR(INDEX(품목마스터!$B$6:$B$80,MATCH(D103,품목마스터!$A$6:$A$80,0)),"")</f>
        <v/>
      </c>
      <c r="F103" s="20" t="n"/>
      <c r="G103" s="21" t="n"/>
      <c r="H103" s="21">
        <f>IFERROR(INDEX(품목마스터!$J$6:$J$80,MATCH(D103,품목마스터!$A$6:$A$80,0)),"")</f>
        <v/>
      </c>
      <c r="I103" s="21">
        <f>IF(OR(G103="",H103=""),"",G103*H103)</f>
        <v/>
      </c>
      <c r="J103" s="20" t="n"/>
      <c r="K103" s="20" t="n"/>
      <c r="L103" s="20" t="n"/>
      <c r="M103" s="20" t="n"/>
    </row>
    <row r="104">
      <c r="A104" s="22" t="n"/>
      <c r="B104" s="20" t="n"/>
      <c r="C104" s="20" t="n"/>
      <c r="D104" s="20" t="n"/>
      <c r="E104" s="20">
        <f>IFERROR(INDEX(품목마스터!$B$6:$B$80,MATCH(D104,품목마스터!$A$6:$A$80,0)),"")</f>
        <v/>
      </c>
      <c r="F104" s="20" t="n"/>
      <c r="G104" s="21" t="n"/>
      <c r="H104" s="21">
        <f>IFERROR(INDEX(품목마스터!$J$6:$J$80,MATCH(D104,품목마스터!$A$6:$A$80,0)),"")</f>
        <v/>
      </c>
      <c r="I104" s="21">
        <f>IF(OR(G104="",H104=""),"",G104*H104)</f>
        <v/>
      </c>
      <c r="J104" s="20" t="n"/>
      <c r="K104" s="20" t="n"/>
      <c r="L104" s="20" t="n"/>
      <c r="M104" s="20" t="n"/>
    </row>
    <row r="105">
      <c r="A105" s="22" t="n"/>
      <c r="B105" s="20" t="n"/>
      <c r="C105" s="20" t="n"/>
      <c r="D105" s="20" t="n"/>
      <c r="E105" s="20">
        <f>IFERROR(INDEX(품목마스터!$B$6:$B$80,MATCH(D105,품목마스터!$A$6:$A$80,0)),"")</f>
        <v/>
      </c>
      <c r="F105" s="20" t="n"/>
      <c r="G105" s="21" t="n"/>
      <c r="H105" s="21">
        <f>IFERROR(INDEX(품목마스터!$J$6:$J$80,MATCH(D105,품목마스터!$A$6:$A$80,0)),"")</f>
        <v/>
      </c>
      <c r="I105" s="21">
        <f>IF(OR(G105="",H105=""),"",G105*H105)</f>
        <v/>
      </c>
      <c r="J105" s="20" t="n"/>
      <c r="K105" s="20" t="n"/>
      <c r="L105" s="20" t="n"/>
      <c r="M105" s="20" t="n"/>
    </row>
    <row r="106">
      <c r="A106" s="22" t="n"/>
      <c r="B106" s="20" t="n"/>
      <c r="C106" s="20" t="n"/>
      <c r="D106" s="20" t="n"/>
      <c r="E106" s="20">
        <f>IFERROR(INDEX(품목마스터!$B$6:$B$80,MATCH(D106,품목마스터!$A$6:$A$80,0)),"")</f>
        <v/>
      </c>
      <c r="F106" s="20" t="n"/>
      <c r="G106" s="21" t="n"/>
      <c r="H106" s="21">
        <f>IFERROR(INDEX(품목마스터!$J$6:$J$80,MATCH(D106,품목마스터!$A$6:$A$80,0)),"")</f>
        <v/>
      </c>
      <c r="I106" s="21">
        <f>IF(OR(G106="",H106=""),"",G106*H106)</f>
        <v/>
      </c>
      <c r="J106" s="20" t="n"/>
      <c r="K106" s="20" t="n"/>
      <c r="L106" s="20" t="n"/>
      <c r="M106" s="20" t="n"/>
    </row>
    <row r="107">
      <c r="A107" s="22" t="n"/>
      <c r="B107" s="20" t="n"/>
      <c r="C107" s="20" t="n"/>
      <c r="D107" s="20" t="n"/>
      <c r="E107" s="20">
        <f>IFERROR(INDEX(품목마스터!$B$6:$B$80,MATCH(D107,품목마스터!$A$6:$A$80,0)),"")</f>
        <v/>
      </c>
      <c r="F107" s="20" t="n"/>
      <c r="G107" s="21" t="n"/>
      <c r="H107" s="21">
        <f>IFERROR(INDEX(품목마스터!$J$6:$J$80,MATCH(D107,품목마스터!$A$6:$A$80,0)),"")</f>
        <v/>
      </c>
      <c r="I107" s="21">
        <f>IF(OR(G107="",H107=""),"",G107*H107)</f>
        <v/>
      </c>
      <c r="J107" s="20" t="n"/>
      <c r="K107" s="20" t="n"/>
      <c r="L107" s="20" t="n"/>
      <c r="M107" s="20" t="n"/>
    </row>
    <row r="108">
      <c r="A108" s="22" t="n"/>
      <c r="B108" s="20" t="n"/>
      <c r="C108" s="20" t="n"/>
      <c r="D108" s="20" t="n"/>
      <c r="E108" s="20">
        <f>IFERROR(INDEX(품목마스터!$B$6:$B$80,MATCH(D108,품목마스터!$A$6:$A$80,0)),"")</f>
        <v/>
      </c>
      <c r="F108" s="20" t="n"/>
      <c r="G108" s="21" t="n"/>
      <c r="H108" s="21">
        <f>IFERROR(INDEX(품목마스터!$J$6:$J$80,MATCH(D108,품목마스터!$A$6:$A$80,0)),"")</f>
        <v/>
      </c>
      <c r="I108" s="21">
        <f>IF(OR(G108="",H108=""),"",G108*H108)</f>
        <v/>
      </c>
      <c r="J108" s="20" t="n"/>
      <c r="K108" s="20" t="n"/>
      <c r="L108" s="20" t="n"/>
      <c r="M108" s="20" t="n"/>
    </row>
    <row r="109">
      <c r="A109" s="22" t="n"/>
      <c r="B109" s="20" t="n"/>
      <c r="C109" s="20" t="n"/>
      <c r="D109" s="20" t="n"/>
      <c r="E109" s="20">
        <f>IFERROR(INDEX(품목마스터!$B$6:$B$80,MATCH(D109,품목마스터!$A$6:$A$80,0)),"")</f>
        <v/>
      </c>
      <c r="F109" s="20" t="n"/>
      <c r="G109" s="21" t="n"/>
      <c r="H109" s="21">
        <f>IFERROR(INDEX(품목마스터!$J$6:$J$80,MATCH(D109,품목마스터!$A$6:$A$80,0)),"")</f>
        <v/>
      </c>
      <c r="I109" s="21">
        <f>IF(OR(G109="",H109=""),"",G109*H109)</f>
        <v/>
      </c>
      <c r="J109" s="20" t="n"/>
      <c r="K109" s="20" t="n"/>
      <c r="L109" s="20" t="n"/>
      <c r="M109" s="20" t="n"/>
    </row>
    <row r="110">
      <c r="A110" s="22" t="n"/>
      <c r="B110" s="20" t="n"/>
      <c r="C110" s="20" t="n"/>
      <c r="D110" s="20" t="n"/>
      <c r="E110" s="20">
        <f>IFERROR(INDEX(품목마스터!$B$6:$B$80,MATCH(D110,품목마스터!$A$6:$A$80,0)),"")</f>
        <v/>
      </c>
      <c r="F110" s="20" t="n"/>
      <c r="G110" s="21" t="n"/>
      <c r="H110" s="21">
        <f>IFERROR(INDEX(품목마스터!$J$6:$J$80,MATCH(D110,품목마스터!$A$6:$A$80,0)),"")</f>
        <v/>
      </c>
      <c r="I110" s="21">
        <f>IF(OR(G110="",H110=""),"",G110*H110)</f>
        <v/>
      </c>
      <c r="J110" s="20" t="n"/>
      <c r="K110" s="20" t="n"/>
      <c r="L110" s="20" t="n"/>
      <c r="M110" s="20" t="n"/>
    </row>
    <row r="111">
      <c r="A111" s="22" t="n"/>
      <c r="B111" s="20" t="n"/>
      <c r="C111" s="20" t="n"/>
      <c r="D111" s="20" t="n"/>
      <c r="E111" s="20">
        <f>IFERROR(INDEX(품목마스터!$B$6:$B$80,MATCH(D111,품목마스터!$A$6:$A$80,0)),"")</f>
        <v/>
      </c>
      <c r="F111" s="20" t="n"/>
      <c r="G111" s="21" t="n"/>
      <c r="H111" s="21">
        <f>IFERROR(INDEX(품목마스터!$J$6:$J$80,MATCH(D111,품목마스터!$A$6:$A$80,0)),"")</f>
        <v/>
      </c>
      <c r="I111" s="21">
        <f>IF(OR(G111="",H111=""),"",G111*H111)</f>
        <v/>
      </c>
      <c r="J111" s="20" t="n"/>
      <c r="K111" s="20" t="n"/>
      <c r="L111" s="20" t="n"/>
      <c r="M111" s="20" t="n"/>
    </row>
    <row r="112">
      <c r="A112" s="22" t="n"/>
      <c r="B112" s="20" t="n"/>
      <c r="C112" s="20" t="n"/>
      <c r="D112" s="20" t="n"/>
      <c r="E112" s="20">
        <f>IFERROR(INDEX(품목마스터!$B$6:$B$80,MATCH(D112,품목마스터!$A$6:$A$80,0)),"")</f>
        <v/>
      </c>
      <c r="F112" s="20" t="n"/>
      <c r="G112" s="21" t="n"/>
      <c r="H112" s="21">
        <f>IFERROR(INDEX(품목마스터!$J$6:$J$80,MATCH(D112,품목마스터!$A$6:$A$80,0)),"")</f>
        <v/>
      </c>
      <c r="I112" s="21">
        <f>IF(OR(G112="",H112=""),"",G112*H112)</f>
        <v/>
      </c>
      <c r="J112" s="20" t="n"/>
      <c r="K112" s="20" t="n"/>
      <c r="L112" s="20" t="n"/>
      <c r="M112" s="20" t="n"/>
    </row>
    <row r="113">
      <c r="A113" s="22" t="n"/>
      <c r="B113" s="20" t="n"/>
      <c r="C113" s="20" t="n"/>
      <c r="D113" s="20" t="n"/>
      <c r="E113" s="20">
        <f>IFERROR(INDEX(품목마스터!$B$6:$B$80,MATCH(D113,품목마스터!$A$6:$A$80,0)),"")</f>
        <v/>
      </c>
      <c r="F113" s="20" t="n"/>
      <c r="G113" s="21" t="n"/>
      <c r="H113" s="21">
        <f>IFERROR(INDEX(품목마스터!$J$6:$J$80,MATCH(D113,품목마스터!$A$6:$A$80,0)),"")</f>
        <v/>
      </c>
      <c r="I113" s="21">
        <f>IF(OR(G113="",H113=""),"",G113*H113)</f>
        <v/>
      </c>
      <c r="J113" s="20" t="n"/>
      <c r="K113" s="20" t="n"/>
      <c r="L113" s="20" t="n"/>
      <c r="M113" s="20" t="n"/>
    </row>
    <row r="114">
      <c r="A114" s="22" t="n"/>
      <c r="B114" s="20" t="n"/>
      <c r="C114" s="20" t="n"/>
      <c r="D114" s="20" t="n"/>
      <c r="E114" s="20">
        <f>IFERROR(INDEX(품목마스터!$B$6:$B$80,MATCH(D114,품목마스터!$A$6:$A$80,0)),"")</f>
        <v/>
      </c>
      <c r="F114" s="20" t="n"/>
      <c r="G114" s="21" t="n"/>
      <c r="H114" s="21">
        <f>IFERROR(INDEX(품목마스터!$J$6:$J$80,MATCH(D114,품목마스터!$A$6:$A$80,0)),"")</f>
        <v/>
      </c>
      <c r="I114" s="21">
        <f>IF(OR(G114="",H114=""),"",G114*H114)</f>
        <v/>
      </c>
      <c r="J114" s="20" t="n"/>
      <c r="K114" s="20" t="n"/>
      <c r="L114" s="20" t="n"/>
      <c r="M114" s="20" t="n"/>
    </row>
    <row r="115">
      <c r="A115" s="22" t="n"/>
      <c r="B115" s="20" t="n"/>
      <c r="C115" s="20" t="n"/>
      <c r="D115" s="20" t="n"/>
      <c r="E115" s="20">
        <f>IFERROR(INDEX(품목마스터!$B$6:$B$80,MATCH(D115,품목마스터!$A$6:$A$80,0)),"")</f>
        <v/>
      </c>
      <c r="F115" s="20" t="n"/>
      <c r="G115" s="21" t="n"/>
      <c r="H115" s="21">
        <f>IFERROR(INDEX(품목마스터!$J$6:$J$80,MATCH(D115,품목마스터!$A$6:$A$80,0)),"")</f>
        <v/>
      </c>
      <c r="I115" s="21">
        <f>IF(OR(G115="",H115=""),"",G115*H115)</f>
        <v/>
      </c>
      <c r="J115" s="20" t="n"/>
      <c r="K115" s="20" t="n"/>
      <c r="L115" s="20" t="n"/>
      <c r="M115" s="20" t="n"/>
    </row>
    <row r="116">
      <c r="A116" s="22" t="n"/>
      <c r="B116" s="20" t="n"/>
      <c r="C116" s="20" t="n"/>
      <c r="D116" s="20" t="n"/>
      <c r="E116" s="20">
        <f>IFERROR(INDEX(품목마스터!$B$6:$B$80,MATCH(D116,품목마스터!$A$6:$A$80,0)),"")</f>
        <v/>
      </c>
      <c r="F116" s="20" t="n"/>
      <c r="G116" s="21" t="n"/>
      <c r="H116" s="21">
        <f>IFERROR(INDEX(품목마스터!$J$6:$J$80,MATCH(D116,품목마스터!$A$6:$A$80,0)),"")</f>
        <v/>
      </c>
      <c r="I116" s="21">
        <f>IF(OR(G116="",H116=""),"",G116*H116)</f>
        <v/>
      </c>
      <c r="J116" s="20" t="n"/>
      <c r="K116" s="20" t="n"/>
      <c r="L116" s="20" t="n"/>
      <c r="M116" s="20" t="n"/>
    </row>
    <row r="117">
      <c r="A117" s="22" t="n"/>
      <c r="B117" s="20" t="n"/>
      <c r="C117" s="20" t="n"/>
      <c r="D117" s="20" t="n"/>
      <c r="E117" s="20">
        <f>IFERROR(INDEX(품목마스터!$B$6:$B$80,MATCH(D117,품목마스터!$A$6:$A$80,0)),"")</f>
        <v/>
      </c>
      <c r="F117" s="20" t="n"/>
      <c r="G117" s="21" t="n"/>
      <c r="H117" s="21">
        <f>IFERROR(INDEX(품목마스터!$J$6:$J$80,MATCH(D117,품목마스터!$A$6:$A$80,0)),"")</f>
        <v/>
      </c>
      <c r="I117" s="21">
        <f>IF(OR(G117="",H117=""),"",G117*H117)</f>
        <v/>
      </c>
      <c r="J117" s="20" t="n"/>
      <c r="K117" s="20" t="n"/>
      <c r="L117" s="20" t="n"/>
      <c r="M117" s="20" t="n"/>
    </row>
    <row r="118">
      <c r="A118" s="22" t="n"/>
      <c r="B118" s="20" t="n"/>
      <c r="C118" s="20" t="n"/>
      <c r="D118" s="20" t="n"/>
      <c r="E118" s="20">
        <f>IFERROR(INDEX(품목마스터!$B$6:$B$80,MATCH(D118,품목마스터!$A$6:$A$80,0)),"")</f>
        <v/>
      </c>
      <c r="F118" s="20" t="n"/>
      <c r="G118" s="21" t="n"/>
      <c r="H118" s="21">
        <f>IFERROR(INDEX(품목마스터!$J$6:$J$80,MATCH(D118,품목마스터!$A$6:$A$80,0)),"")</f>
        <v/>
      </c>
      <c r="I118" s="21">
        <f>IF(OR(G118="",H118=""),"",G118*H118)</f>
        <v/>
      </c>
      <c r="J118" s="20" t="n"/>
      <c r="K118" s="20" t="n"/>
      <c r="L118" s="20" t="n"/>
      <c r="M118" s="20" t="n"/>
    </row>
    <row r="119">
      <c r="A119" s="22" t="n"/>
      <c r="B119" s="20" t="n"/>
      <c r="C119" s="20" t="n"/>
      <c r="D119" s="20" t="n"/>
      <c r="E119" s="20">
        <f>IFERROR(INDEX(품목마스터!$B$6:$B$80,MATCH(D119,품목마스터!$A$6:$A$80,0)),"")</f>
        <v/>
      </c>
      <c r="F119" s="20" t="n"/>
      <c r="G119" s="21" t="n"/>
      <c r="H119" s="21">
        <f>IFERROR(INDEX(품목마스터!$J$6:$J$80,MATCH(D119,품목마스터!$A$6:$A$80,0)),"")</f>
        <v/>
      </c>
      <c r="I119" s="21">
        <f>IF(OR(G119="",H119=""),"",G119*H119)</f>
        <v/>
      </c>
      <c r="J119" s="20" t="n"/>
      <c r="K119" s="20" t="n"/>
      <c r="L119" s="20" t="n"/>
      <c r="M119" s="20" t="n"/>
    </row>
    <row r="120">
      <c r="A120" s="22" t="n"/>
      <c r="B120" s="20" t="n"/>
      <c r="C120" s="20" t="n"/>
      <c r="D120" s="20" t="n"/>
      <c r="E120" s="20">
        <f>IFERROR(INDEX(품목마스터!$B$6:$B$80,MATCH(D120,품목마스터!$A$6:$A$80,0)),"")</f>
        <v/>
      </c>
      <c r="F120" s="20" t="n"/>
      <c r="G120" s="21" t="n"/>
      <c r="H120" s="21">
        <f>IFERROR(INDEX(품목마스터!$J$6:$J$80,MATCH(D120,품목마스터!$A$6:$A$80,0)),"")</f>
        <v/>
      </c>
      <c r="I120" s="21">
        <f>IF(OR(G120="",H120=""),"",G120*H120)</f>
        <v/>
      </c>
      <c r="J120" s="20" t="n"/>
      <c r="K120" s="20" t="n"/>
      <c r="L120" s="20" t="n"/>
      <c r="M120" s="20" t="n"/>
    </row>
    <row r="121">
      <c r="A121" s="22" t="n"/>
      <c r="B121" s="20" t="n"/>
      <c r="C121" s="20" t="n"/>
      <c r="D121" s="20" t="n"/>
      <c r="E121" s="20">
        <f>IFERROR(INDEX(품목마스터!$B$6:$B$80,MATCH(D121,품목마스터!$A$6:$A$80,0)),"")</f>
        <v/>
      </c>
      <c r="F121" s="20" t="n"/>
      <c r="G121" s="21" t="n"/>
      <c r="H121" s="21">
        <f>IFERROR(INDEX(품목마스터!$J$6:$J$80,MATCH(D121,품목마스터!$A$6:$A$80,0)),"")</f>
        <v/>
      </c>
      <c r="I121" s="21">
        <f>IF(OR(G121="",H121=""),"",G121*H121)</f>
        <v/>
      </c>
      <c r="J121" s="20" t="n"/>
      <c r="K121" s="20" t="n"/>
      <c r="L121" s="20" t="n"/>
      <c r="M121" s="20" t="n"/>
    </row>
    <row r="122">
      <c r="A122" s="22" t="n"/>
      <c r="B122" s="20" t="n"/>
      <c r="C122" s="20" t="n"/>
      <c r="D122" s="20" t="n"/>
      <c r="E122" s="20">
        <f>IFERROR(INDEX(품목마스터!$B$6:$B$80,MATCH(D122,품목마스터!$A$6:$A$80,0)),"")</f>
        <v/>
      </c>
      <c r="F122" s="20" t="n"/>
      <c r="G122" s="21" t="n"/>
      <c r="H122" s="21">
        <f>IFERROR(INDEX(품목마스터!$J$6:$J$80,MATCH(D122,품목마스터!$A$6:$A$80,0)),"")</f>
        <v/>
      </c>
      <c r="I122" s="21">
        <f>IF(OR(G122="",H122=""),"",G122*H122)</f>
        <v/>
      </c>
      <c r="J122" s="20" t="n"/>
      <c r="K122" s="20" t="n"/>
      <c r="L122" s="20" t="n"/>
      <c r="M122" s="20" t="n"/>
    </row>
    <row r="123">
      <c r="A123" s="22" t="n"/>
      <c r="B123" s="20" t="n"/>
      <c r="C123" s="20" t="n"/>
      <c r="D123" s="20" t="n"/>
      <c r="E123" s="20">
        <f>IFERROR(INDEX(품목마스터!$B$6:$B$80,MATCH(D123,품목마스터!$A$6:$A$80,0)),"")</f>
        <v/>
      </c>
      <c r="F123" s="20" t="n"/>
      <c r="G123" s="21" t="n"/>
      <c r="H123" s="21">
        <f>IFERROR(INDEX(품목마스터!$J$6:$J$80,MATCH(D123,품목마스터!$A$6:$A$80,0)),"")</f>
        <v/>
      </c>
      <c r="I123" s="21">
        <f>IF(OR(G123="",H123=""),"",G123*H123)</f>
        <v/>
      </c>
      <c r="J123" s="20" t="n"/>
      <c r="K123" s="20" t="n"/>
      <c r="L123" s="20" t="n"/>
      <c r="M123" s="20" t="n"/>
    </row>
    <row r="124">
      <c r="A124" s="22" t="n"/>
      <c r="B124" s="20" t="n"/>
      <c r="C124" s="20" t="n"/>
      <c r="D124" s="20" t="n"/>
      <c r="E124" s="20">
        <f>IFERROR(INDEX(품목마스터!$B$6:$B$80,MATCH(D124,품목마스터!$A$6:$A$80,0)),"")</f>
        <v/>
      </c>
      <c r="F124" s="20" t="n"/>
      <c r="G124" s="21" t="n"/>
      <c r="H124" s="21">
        <f>IFERROR(INDEX(품목마스터!$J$6:$J$80,MATCH(D124,품목마스터!$A$6:$A$80,0)),"")</f>
        <v/>
      </c>
      <c r="I124" s="21">
        <f>IF(OR(G124="",H124=""),"",G124*H124)</f>
        <v/>
      </c>
      <c r="J124" s="20" t="n"/>
      <c r="K124" s="20" t="n"/>
      <c r="L124" s="20" t="n"/>
      <c r="M124" s="20" t="n"/>
    </row>
    <row r="125">
      <c r="A125" s="22" t="n"/>
      <c r="B125" s="20" t="n"/>
      <c r="C125" s="20" t="n"/>
      <c r="D125" s="20" t="n"/>
      <c r="E125" s="20">
        <f>IFERROR(INDEX(품목마스터!$B$6:$B$80,MATCH(D125,품목마스터!$A$6:$A$80,0)),"")</f>
        <v/>
      </c>
      <c r="F125" s="20" t="n"/>
      <c r="G125" s="21" t="n"/>
      <c r="H125" s="21">
        <f>IFERROR(INDEX(품목마스터!$J$6:$J$80,MATCH(D125,품목마스터!$A$6:$A$80,0)),"")</f>
        <v/>
      </c>
      <c r="I125" s="21">
        <f>IF(OR(G125="",H125=""),"",G125*H125)</f>
        <v/>
      </c>
      <c r="J125" s="20" t="n"/>
      <c r="K125" s="20" t="n"/>
      <c r="L125" s="20" t="n"/>
      <c r="M125" s="20" t="n"/>
    </row>
    <row r="126">
      <c r="A126" s="22" t="n"/>
      <c r="B126" s="20" t="n"/>
      <c r="C126" s="20" t="n"/>
      <c r="D126" s="20" t="n"/>
      <c r="E126" s="20">
        <f>IFERROR(INDEX(품목마스터!$B$6:$B$80,MATCH(D126,품목마스터!$A$6:$A$80,0)),"")</f>
        <v/>
      </c>
      <c r="F126" s="20" t="n"/>
      <c r="G126" s="21" t="n"/>
      <c r="H126" s="21">
        <f>IFERROR(INDEX(품목마스터!$J$6:$J$80,MATCH(D126,품목마스터!$A$6:$A$80,0)),"")</f>
        <v/>
      </c>
      <c r="I126" s="21">
        <f>IF(OR(G126="",H126=""),"",G126*H126)</f>
        <v/>
      </c>
      <c r="J126" s="20" t="n"/>
      <c r="K126" s="20" t="n"/>
      <c r="L126" s="20" t="n"/>
      <c r="M126" s="20" t="n"/>
    </row>
    <row r="127">
      <c r="A127" s="22" t="n"/>
      <c r="B127" s="20" t="n"/>
      <c r="C127" s="20" t="n"/>
      <c r="D127" s="20" t="n"/>
      <c r="E127" s="20">
        <f>IFERROR(INDEX(품목마스터!$B$6:$B$80,MATCH(D127,품목마스터!$A$6:$A$80,0)),"")</f>
        <v/>
      </c>
      <c r="F127" s="20" t="n"/>
      <c r="G127" s="21" t="n"/>
      <c r="H127" s="21">
        <f>IFERROR(INDEX(품목마스터!$J$6:$J$80,MATCH(D127,품목마스터!$A$6:$A$80,0)),"")</f>
        <v/>
      </c>
      <c r="I127" s="21">
        <f>IF(OR(G127="",H127=""),"",G127*H127)</f>
        <v/>
      </c>
      <c r="J127" s="20" t="n"/>
      <c r="K127" s="20" t="n"/>
      <c r="L127" s="20" t="n"/>
      <c r="M127" s="20" t="n"/>
    </row>
    <row r="128">
      <c r="A128" s="22" t="n"/>
      <c r="B128" s="20" t="n"/>
      <c r="C128" s="20" t="n"/>
      <c r="D128" s="20" t="n"/>
      <c r="E128" s="20">
        <f>IFERROR(INDEX(품목마스터!$B$6:$B$80,MATCH(D128,품목마스터!$A$6:$A$80,0)),"")</f>
        <v/>
      </c>
      <c r="F128" s="20" t="n"/>
      <c r="G128" s="21" t="n"/>
      <c r="H128" s="21">
        <f>IFERROR(INDEX(품목마스터!$J$6:$J$80,MATCH(D128,품목마스터!$A$6:$A$80,0)),"")</f>
        <v/>
      </c>
      <c r="I128" s="21">
        <f>IF(OR(G128="",H128=""),"",G128*H128)</f>
        <v/>
      </c>
      <c r="J128" s="20" t="n"/>
      <c r="K128" s="20" t="n"/>
      <c r="L128" s="20" t="n"/>
      <c r="M128" s="20" t="n"/>
    </row>
    <row r="129">
      <c r="A129" s="22" t="n"/>
      <c r="B129" s="20" t="n"/>
      <c r="C129" s="20" t="n"/>
      <c r="D129" s="20" t="n"/>
      <c r="E129" s="20">
        <f>IFERROR(INDEX(품목마스터!$B$6:$B$80,MATCH(D129,품목마스터!$A$6:$A$80,0)),"")</f>
        <v/>
      </c>
      <c r="F129" s="20" t="n"/>
      <c r="G129" s="21" t="n"/>
      <c r="H129" s="21">
        <f>IFERROR(INDEX(품목마스터!$J$6:$J$80,MATCH(D129,품목마스터!$A$6:$A$80,0)),"")</f>
        <v/>
      </c>
      <c r="I129" s="21">
        <f>IF(OR(G129="",H129=""),"",G129*H129)</f>
        <v/>
      </c>
      <c r="J129" s="20" t="n"/>
      <c r="K129" s="20" t="n"/>
      <c r="L129" s="20" t="n"/>
      <c r="M129" s="20" t="n"/>
    </row>
    <row r="130">
      <c r="A130" s="22" t="n"/>
      <c r="B130" s="20" t="n"/>
      <c r="C130" s="20" t="n"/>
      <c r="D130" s="20" t="n"/>
      <c r="E130" s="20">
        <f>IFERROR(INDEX(품목마스터!$B$6:$B$80,MATCH(D130,품목마스터!$A$6:$A$80,0)),"")</f>
        <v/>
      </c>
      <c r="F130" s="20" t="n"/>
      <c r="G130" s="21" t="n"/>
      <c r="H130" s="21">
        <f>IFERROR(INDEX(품목마스터!$J$6:$J$80,MATCH(D130,품목마스터!$A$6:$A$80,0)),"")</f>
        <v/>
      </c>
      <c r="I130" s="21">
        <f>IF(OR(G130="",H130=""),"",G130*H130)</f>
        <v/>
      </c>
      <c r="J130" s="20" t="n"/>
      <c r="K130" s="20" t="n"/>
      <c r="L130" s="20" t="n"/>
      <c r="M130" s="20" t="n"/>
    </row>
    <row r="131">
      <c r="A131" s="22" t="n"/>
      <c r="B131" s="20" t="n"/>
      <c r="C131" s="20" t="n"/>
      <c r="D131" s="20" t="n"/>
      <c r="E131" s="20">
        <f>IFERROR(INDEX(품목마스터!$B$6:$B$80,MATCH(D131,품목마스터!$A$6:$A$80,0)),"")</f>
        <v/>
      </c>
      <c r="F131" s="20" t="n"/>
      <c r="G131" s="21" t="n"/>
      <c r="H131" s="21">
        <f>IFERROR(INDEX(품목마스터!$J$6:$J$80,MATCH(D131,품목마스터!$A$6:$A$80,0)),"")</f>
        <v/>
      </c>
      <c r="I131" s="21">
        <f>IF(OR(G131="",H131=""),"",G131*H131)</f>
        <v/>
      </c>
      <c r="J131" s="20" t="n"/>
      <c r="K131" s="20" t="n"/>
      <c r="L131" s="20" t="n"/>
      <c r="M131" s="20" t="n"/>
    </row>
    <row r="132">
      <c r="A132" s="22" t="n"/>
      <c r="B132" s="20" t="n"/>
      <c r="C132" s="20" t="n"/>
      <c r="D132" s="20" t="n"/>
      <c r="E132" s="20">
        <f>IFERROR(INDEX(품목마스터!$B$6:$B$80,MATCH(D132,품목마스터!$A$6:$A$80,0)),"")</f>
        <v/>
      </c>
      <c r="F132" s="20" t="n"/>
      <c r="G132" s="21" t="n"/>
      <c r="H132" s="21">
        <f>IFERROR(INDEX(품목마스터!$J$6:$J$80,MATCH(D132,품목마스터!$A$6:$A$80,0)),"")</f>
        <v/>
      </c>
      <c r="I132" s="21">
        <f>IF(OR(G132="",H132=""),"",G132*H132)</f>
        <v/>
      </c>
      <c r="J132" s="20" t="n"/>
      <c r="K132" s="20" t="n"/>
      <c r="L132" s="20" t="n"/>
      <c r="M132" s="20" t="n"/>
    </row>
    <row r="133">
      <c r="A133" s="22" t="n"/>
      <c r="B133" s="20" t="n"/>
      <c r="C133" s="20" t="n"/>
      <c r="D133" s="20" t="n"/>
      <c r="E133" s="20">
        <f>IFERROR(INDEX(품목마스터!$B$6:$B$80,MATCH(D133,품목마스터!$A$6:$A$80,0)),"")</f>
        <v/>
      </c>
      <c r="F133" s="20" t="n"/>
      <c r="G133" s="21" t="n"/>
      <c r="H133" s="21">
        <f>IFERROR(INDEX(품목마스터!$J$6:$J$80,MATCH(D133,품목마스터!$A$6:$A$80,0)),"")</f>
        <v/>
      </c>
      <c r="I133" s="21">
        <f>IF(OR(G133="",H133=""),"",G133*H133)</f>
        <v/>
      </c>
      <c r="J133" s="20" t="n"/>
      <c r="K133" s="20" t="n"/>
      <c r="L133" s="20" t="n"/>
      <c r="M133" s="20" t="n"/>
    </row>
    <row r="134">
      <c r="A134" s="22" t="n"/>
      <c r="B134" s="20" t="n"/>
      <c r="C134" s="20" t="n"/>
      <c r="D134" s="20" t="n"/>
      <c r="E134" s="20">
        <f>IFERROR(INDEX(품목마스터!$B$6:$B$80,MATCH(D134,품목마스터!$A$6:$A$80,0)),"")</f>
        <v/>
      </c>
      <c r="F134" s="20" t="n"/>
      <c r="G134" s="21" t="n"/>
      <c r="H134" s="21">
        <f>IFERROR(INDEX(품목마스터!$J$6:$J$80,MATCH(D134,품목마스터!$A$6:$A$80,0)),"")</f>
        <v/>
      </c>
      <c r="I134" s="21">
        <f>IF(OR(G134="",H134=""),"",G134*H134)</f>
        <v/>
      </c>
      <c r="J134" s="20" t="n"/>
      <c r="K134" s="20" t="n"/>
      <c r="L134" s="20" t="n"/>
      <c r="M134" s="20" t="n"/>
    </row>
    <row r="135">
      <c r="A135" s="22" t="n"/>
      <c r="B135" s="20" t="n"/>
      <c r="C135" s="20" t="n"/>
      <c r="D135" s="20" t="n"/>
      <c r="E135" s="20">
        <f>IFERROR(INDEX(품목마스터!$B$6:$B$80,MATCH(D135,품목마스터!$A$6:$A$80,0)),"")</f>
        <v/>
      </c>
      <c r="F135" s="20" t="n"/>
      <c r="G135" s="21" t="n"/>
      <c r="H135" s="21">
        <f>IFERROR(INDEX(품목마스터!$J$6:$J$80,MATCH(D135,품목마스터!$A$6:$A$80,0)),"")</f>
        <v/>
      </c>
      <c r="I135" s="21">
        <f>IF(OR(G135="",H135=""),"",G135*H135)</f>
        <v/>
      </c>
      <c r="J135" s="20" t="n"/>
      <c r="K135" s="20" t="n"/>
      <c r="L135" s="20" t="n"/>
      <c r="M135" s="20" t="n"/>
    </row>
    <row r="136">
      <c r="A136" s="22" t="n"/>
      <c r="B136" s="20" t="n"/>
      <c r="C136" s="20" t="n"/>
      <c r="D136" s="20" t="n"/>
      <c r="E136" s="20">
        <f>IFERROR(INDEX(품목마스터!$B$6:$B$80,MATCH(D136,품목마스터!$A$6:$A$80,0)),"")</f>
        <v/>
      </c>
      <c r="F136" s="20" t="n"/>
      <c r="G136" s="21" t="n"/>
      <c r="H136" s="21">
        <f>IFERROR(INDEX(품목마스터!$J$6:$J$80,MATCH(D136,품목마스터!$A$6:$A$80,0)),"")</f>
        <v/>
      </c>
      <c r="I136" s="21">
        <f>IF(OR(G136="",H136=""),"",G136*H136)</f>
        <v/>
      </c>
      <c r="J136" s="20" t="n"/>
      <c r="K136" s="20" t="n"/>
      <c r="L136" s="20" t="n"/>
      <c r="M136" s="20" t="n"/>
    </row>
    <row r="137">
      <c r="A137" s="22" t="n"/>
      <c r="B137" s="20" t="n"/>
      <c r="C137" s="20" t="n"/>
      <c r="D137" s="20" t="n"/>
      <c r="E137" s="20">
        <f>IFERROR(INDEX(품목마스터!$B$6:$B$80,MATCH(D137,품목마스터!$A$6:$A$80,0)),"")</f>
        <v/>
      </c>
      <c r="F137" s="20" t="n"/>
      <c r="G137" s="21" t="n"/>
      <c r="H137" s="21">
        <f>IFERROR(INDEX(품목마스터!$J$6:$J$80,MATCH(D137,품목마스터!$A$6:$A$80,0)),"")</f>
        <v/>
      </c>
      <c r="I137" s="21">
        <f>IF(OR(G137="",H137=""),"",G137*H137)</f>
        <v/>
      </c>
      <c r="J137" s="20" t="n"/>
      <c r="K137" s="20" t="n"/>
      <c r="L137" s="20" t="n"/>
      <c r="M137" s="20" t="n"/>
    </row>
    <row r="138">
      <c r="A138" s="22" t="n"/>
      <c r="B138" s="20" t="n"/>
      <c r="C138" s="20" t="n"/>
      <c r="D138" s="20" t="n"/>
      <c r="E138" s="20">
        <f>IFERROR(INDEX(품목마스터!$B$6:$B$80,MATCH(D138,품목마스터!$A$6:$A$80,0)),"")</f>
        <v/>
      </c>
      <c r="F138" s="20" t="n"/>
      <c r="G138" s="21" t="n"/>
      <c r="H138" s="21">
        <f>IFERROR(INDEX(품목마스터!$J$6:$J$80,MATCH(D138,품목마스터!$A$6:$A$80,0)),"")</f>
        <v/>
      </c>
      <c r="I138" s="21">
        <f>IF(OR(G138="",H138=""),"",G138*H138)</f>
        <v/>
      </c>
      <c r="J138" s="20" t="n"/>
      <c r="K138" s="20" t="n"/>
      <c r="L138" s="20" t="n"/>
      <c r="M138" s="20" t="n"/>
    </row>
    <row r="139">
      <c r="A139" s="22" t="n"/>
      <c r="B139" s="20" t="n"/>
      <c r="C139" s="20" t="n"/>
      <c r="D139" s="20" t="n"/>
      <c r="E139" s="20">
        <f>IFERROR(INDEX(품목마스터!$B$6:$B$80,MATCH(D139,품목마스터!$A$6:$A$80,0)),"")</f>
        <v/>
      </c>
      <c r="F139" s="20" t="n"/>
      <c r="G139" s="21" t="n"/>
      <c r="H139" s="21">
        <f>IFERROR(INDEX(품목마스터!$J$6:$J$80,MATCH(D139,품목마스터!$A$6:$A$80,0)),"")</f>
        <v/>
      </c>
      <c r="I139" s="21">
        <f>IF(OR(G139="",H139=""),"",G139*H139)</f>
        <v/>
      </c>
      <c r="J139" s="20" t="n"/>
      <c r="K139" s="20" t="n"/>
      <c r="L139" s="20" t="n"/>
      <c r="M139" s="20" t="n"/>
    </row>
    <row r="140">
      <c r="A140" s="22" t="n"/>
      <c r="B140" s="20" t="n"/>
      <c r="C140" s="20" t="n"/>
      <c r="D140" s="20" t="n"/>
      <c r="E140" s="20">
        <f>IFERROR(INDEX(품목마스터!$B$6:$B$80,MATCH(D140,품목마스터!$A$6:$A$80,0)),"")</f>
        <v/>
      </c>
      <c r="F140" s="20" t="n"/>
      <c r="G140" s="21" t="n"/>
      <c r="H140" s="21">
        <f>IFERROR(INDEX(품목마스터!$J$6:$J$80,MATCH(D140,품목마스터!$A$6:$A$80,0)),"")</f>
        <v/>
      </c>
      <c r="I140" s="21">
        <f>IF(OR(G140="",H140=""),"",G140*H140)</f>
        <v/>
      </c>
      <c r="J140" s="20" t="n"/>
      <c r="K140" s="20" t="n"/>
      <c r="L140" s="20" t="n"/>
      <c r="M140" s="20" t="n"/>
    </row>
    <row r="141">
      <c r="A141" s="22" t="n"/>
      <c r="B141" s="20" t="n"/>
      <c r="C141" s="20" t="n"/>
      <c r="D141" s="20" t="n"/>
      <c r="E141" s="20">
        <f>IFERROR(INDEX(품목마스터!$B$6:$B$80,MATCH(D141,품목마스터!$A$6:$A$80,0)),"")</f>
        <v/>
      </c>
      <c r="F141" s="20" t="n"/>
      <c r="G141" s="21" t="n"/>
      <c r="H141" s="21">
        <f>IFERROR(INDEX(품목마스터!$J$6:$J$80,MATCH(D141,품목마스터!$A$6:$A$80,0)),"")</f>
        <v/>
      </c>
      <c r="I141" s="21">
        <f>IF(OR(G141="",H141=""),"",G141*H141)</f>
        <v/>
      </c>
      <c r="J141" s="20" t="n"/>
      <c r="K141" s="20" t="n"/>
      <c r="L141" s="20" t="n"/>
      <c r="M141" s="20" t="n"/>
    </row>
    <row r="142">
      <c r="A142" s="22" t="n"/>
      <c r="B142" s="20" t="n"/>
      <c r="C142" s="20" t="n"/>
      <c r="D142" s="20" t="n"/>
      <c r="E142" s="20">
        <f>IFERROR(INDEX(품목마스터!$B$6:$B$80,MATCH(D142,품목마스터!$A$6:$A$80,0)),"")</f>
        <v/>
      </c>
      <c r="F142" s="20" t="n"/>
      <c r="G142" s="21" t="n"/>
      <c r="H142" s="21">
        <f>IFERROR(INDEX(품목마스터!$J$6:$J$80,MATCH(D142,품목마스터!$A$6:$A$80,0)),"")</f>
        <v/>
      </c>
      <c r="I142" s="21">
        <f>IF(OR(G142="",H142=""),"",G142*H142)</f>
        <v/>
      </c>
      <c r="J142" s="20" t="n"/>
      <c r="K142" s="20" t="n"/>
      <c r="L142" s="20" t="n"/>
      <c r="M142" s="20" t="n"/>
    </row>
    <row r="143">
      <c r="A143" s="22" t="n"/>
      <c r="B143" s="20" t="n"/>
      <c r="C143" s="20" t="n"/>
      <c r="D143" s="20" t="n"/>
      <c r="E143" s="20">
        <f>IFERROR(INDEX(품목마스터!$B$6:$B$80,MATCH(D143,품목마스터!$A$6:$A$80,0)),"")</f>
        <v/>
      </c>
      <c r="F143" s="20" t="n"/>
      <c r="G143" s="21" t="n"/>
      <c r="H143" s="21">
        <f>IFERROR(INDEX(품목마스터!$J$6:$J$80,MATCH(D143,품목마스터!$A$6:$A$80,0)),"")</f>
        <v/>
      </c>
      <c r="I143" s="21">
        <f>IF(OR(G143="",H143=""),"",G143*H143)</f>
        <v/>
      </c>
      <c r="J143" s="20" t="n"/>
      <c r="K143" s="20" t="n"/>
      <c r="L143" s="20" t="n"/>
      <c r="M143" s="20" t="n"/>
    </row>
    <row r="144">
      <c r="A144" s="22" t="n"/>
      <c r="B144" s="20" t="n"/>
      <c r="C144" s="20" t="n"/>
      <c r="D144" s="20" t="n"/>
      <c r="E144" s="20">
        <f>IFERROR(INDEX(품목마스터!$B$6:$B$80,MATCH(D144,품목마스터!$A$6:$A$80,0)),"")</f>
        <v/>
      </c>
      <c r="F144" s="20" t="n"/>
      <c r="G144" s="21" t="n"/>
      <c r="H144" s="21">
        <f>IFERROR(INDEX(품목마스터!$J$6:$J$80,MATCH(D144,품목마스터!$A$6:$A$80,0)),"")</f>
        <v/>
      </c>
      <c r="I144" s="21">
        <f>IF(OR(G144="",H144=""),"",G144*H144)</f>
        <v/>
      </c>
      <c r="J144" s="20" t="n"/>
      <c r="K144" s="20" t="n"/>
      <c r="L144" s="20" t="n"/>
      <c r="M144" s="20" t="n"/>
    </row>
    <row r="145">
      <c r="A145" s="22" t="n"/>
      <c r="B145" s="20" t="n"/>
      <c r="C145" s="20" t="n"/>
      <c r="D145" s="20" t="n"/>
      <c r="E145" s="20">
        <f>IFERROR(INDEX(품목마스터!$B$6:$B$80,MATCH(D145,품목마스터!$A$6:$A$80,0)),"")</f>
        <v/>
      </c>
      <c r="F145" s="20" t="n"/>
      <c r="G145" s="21" t="n"/>
      <c r="H145" s="21">
        <f>IFERROR(INDEX(품목마스터!$J$6:$J$80,MATCH(D145,품목마스터!$A$6:$A$80,0)),"")</f>
        <v/>
      </c>
      <c r="I145" s="21">
        <f>IF(OR(G145="",H145=""),"",G145*H145)</f>
        <v/>
      </c>
      <c r="J145" s="20" t="n"/>
      <c r="K145" s="20" t="n"/>
      <c r="L145" s="20" t="n"/>
      <c r="M145" s="20" t="n"/>
    </row>
    <row r="146">
      <c r="A146" s="22" t="n"/>
      <c r="B146" s="20" t="n"/>
      <c r="C146" s="20" t="n"/>
      <c r="D146" s="20" t="n"/>
      <c r="E146" s="20">
        <f>IFERROR(INDEX(품목마스터!$B$6:$B$80,MATCH(D146,품목마스터!$A$6:$A$80,0)),"")</f>
        <v/>
      </c>
      <c r="F146" s="20" t="n"/>
      <c r="G146" s="21" t="n"/>
      <c r="H146" s="21">
        <f>IFERROR(INDEX(품목마스터!$J$6:$J$80,MATCH(D146,품목마스터!$A$6:$A$80,0)),"")</f>
        <v/>
      </c>
      <c r="I146" s="21">
        <f>IF(OR(G146="",H146=""),"",G146*H146)</f>
        <v/>
      </c>
      <c r="J146" s="20" t="n"/>
      <c r="K146" s="20" t="n"/>
      <c r="L146" s="20" t="n"/>
      <c r="M146" s="20" t="n"/>
    </row>
    <row r="147">
      <c r="A147" s="22" t="n"/>
      <c r="B147" s="20" t="n"/>
      <c r="C147" s="20" t="n"/>
      <c r="D147" s="20" t="n"/>
      <c r="E147" s="20">
        <f>IFERROR(INDEX(품목마스터!$B$6:$B$80,MATCH(D147,품목마스터!$A$6:$A$80,0)),"")</f>
        <v/>
      </c>
      <c r="F147" s="20" t="n"/>
      <c r="G147" s="21" t="n"/>
      <c r="H147" s="21">
        <f>IFERROR(INDEX(품목마스터!$J$6:$J$80,MATCH(D147,품목마스터!$A$6:$A$80,0)),"")</f>
        <v/>
      </c>
      <c r="I147" s="21">
        <f>IF(OR(G147="",H147=""),"",G147*H147)</f>
        <v/>
      </c>
      <c r="J147" s="20" t="n"/>
      <c r="K147" s="20" t="n"/>
      <c r="L147" s="20" t="n"/>
      <c r="M147" s="20" t="n"/>
    </row>
    <row r="148">
      <c r="A148" s="22" t="n"/>
      <c r="B148" s="20" t="n"/>
      <c r="C148" s="20" t="n"/>
      <c r="D148" s="20" t="n"/>
      <c r="E148" s="20">
        <f>IFERROR(INDEX(품목마스터!$B$6:$B$80,MATCH(D148,품목마스터!$A$6:$A$80,0)),"")</f>
        <v/>
      </c>
      <c r="F148" s="20" t="n"/>
      <c r="G148" s="21" t="n"/>
      <c r="H148" s="21">
        <f>IFERROR(INDEX(품목마스터!$J$6:$J$80,MATCH(D148,품목마스터!$A$6:$A$80,0)),"")</f>
        <v/>
      </c>
      <c r="I148" s="21">
        <f>IF(OR(G148="",H148=""),"",G148*H148)</f>
        <v/>
      </c>
      <c r="J148" s="20" t="n"/>
      <c r="K148" s="20" t="n"/>
      <c r="L148" s="20" t="n"/>
      <c r="M148" s="20" t="n"/>
    </row>
    <row r="149">
      <c r="A149" s="22" t="n"/>
      <c r="B149" s="20" t="n"/>
      <c r="C149" s="20" t="n"/>
      <c r="D149" s="20" t="n"/>
      <c r="E149" s="20">
        <f>IFERROR(INDEX(품목마스터!$B$6:$B$80,MATCH(D149,품목마스터!$A$6:$A$80,0)),"")</f>
        <v/>
      </c>
      <c r="F149" s="20" t="n"/>
      <c r="G149" s="21" t="n"/>
      <c r="H149" s="21">
        <f>IFERROR(INDEX(품목마스터!$J$6:$J$80,MATCH(D149,품목마스터!$A$6:$A$80,0)),"")</f>
        <v/>
      </c>
      <c r="I149" s="21">
        <f>IF(OR(G149="",H149=""),"",G149*H149)</f>
        <v/>
      </c>
      <c r="J149" s="20" t="n"/>
      <c r="K149" s="20" t="n"/>
      <c r="L149" s="20" t="n"/>
      <c r="M149" s="20" t="n"/>
    </row>
    <row r="150">
      <c r="A150" s="22" t="n"/>
      <c r="B150" s="20" t="n"/>
      <c r="C150" s="20" t="n"/>
      <c r="D150" s="20" t="n"/>
      <c r="E150" s="20">
        <f>IFERROR(INDEX(품목마스터!$B$6:$B$80,MATCH(D150,품목마스터!$A$6:$A$80,0)),"")</f>
        <v/>
      </c>
      <c r="F150" s="20" t="n"/>
      <c r="G150" s="21" t="n"/>
      <c r="H150" s="21">
        <f>IFERROR(INDEX(품목마스터!$J$6:$J$80,MATCH(D150,품목마스터!$A$6:$A$80,0)),"")</f>
        <v/>
      </c>
      <c r="I150" s="21">
        <f>IF(OR(G150="",H150=""),"",G150*H150)</f>
        <v/>
      </c>
      <c r="J150" s="20" t="n"/>
      <c r="K150" s="20" t="n"/>
      <c r="L150" s="20" t="n"/>
      <c r="M150" s="20" t="n"/>
    </row>
    <row r="151">
      <c r="A151" s="22" t="n"/>
      <c r="B151" s="20" t="n"/>
      <c r="C151" s="20" t="n"/>
      <c r="D151" s="20" t="n"/>
      <c r="E151" s="20">
        <f>IFERROR(INDEX(품목마스터!$B$6:$B$80,MATCH(D151,품목마스터!$A$6:$A$80,0)),"")</f>
        <v/>
      </c>
      <c r="F151" s="20" t="n"/>
      <c r="G151" s="21" t="n"/>
      <c r="H151" s="21">
        <f>IFERROR(INDEX(품목마스터!$J$6:$J$80,MATCH(D151,품목마스터!$A$6:$A$80,0)),"")</f>
        <v/>
      </c>
      <c r="I151" s="21">
        <f>IF(OR(G151="",H151=""),"",G151*H151)</f>
        <v/>
      </c>
      <c r="J151" s="20" t="n"/>
      <c r="K151" s="20" t="n"/>
      <c r="L151" s="20" t="n"/>
      <c r="M151" s="20" t="n"/>
    </row>
    <row r="152">
      <c r="A152" s="22" t="n"/>
      <c r="B152" s="20" t="n"/>
      <c r="C152" s="20" t="n"/>
      <c r="D152" s="20" t="n"/>
      <c r="E152" s="20">
        <f>IFERROR(INDEX(품목마스터!$B$6:$B$80,MATCH(D152,품목마스터!$A$6:$A$80,0)),"")</f>
        <v/>
      </c>
      <c r="F152" s="20" t="n"/>
      <c r="G152" s="21" t="n"/>
      <c r="H152" s="21">
        <f>IFERROR(INDEX(품목마스터!$J$6:$J$80,MATCH(D152,품목마스터!$A$6:$A$80,0)),"")</f>
        <v/>
      </c>
      <c r="I152" s="21">
        <f>IF(OR(G152="",H152=""),"",G152*H152)</f>
        <v/>
      </c>
      <c r="J152" s="20" t="n"/>
      <c r="K152" s="20" t="n"/>
      <c r="L152" s="20" t="n"/>
      <c r="M152" s="20" t="n"/>
    </row>
    <row r="153">
      <c r="A153" s="22" t="n"/>
      <c r="B153" s="20" t="n"/>
      <c r="C153" s="20" t="n"/>
      <c r="D153" s="20" t="n"/>
      <c r="E153" s="20">
        <f>IFERROR(INDEX(품목마스터!$B$6:$B$80,MATCH(D153,품목마스터!$A$6:$A$80,0)),"")</f>
        <v/>
      </c>
      <c r="F153" s="20" t="n"/>
      <c r="G153" s="21" t="n"/>
      <c r="H153" s="21">
        <f>IFERROR(INDEX(품목마스터!$J$6:$J$80,MATCH(D153,품목마스터!$A$6:$A$80,0)),"")</f>
        <v/>
      </c>
      <c r="I153" s="21">
        <f>IF(OR(G153="",H153=""),"",G153*H153)</f>
        <v/>
      </c>
      <c r="J153" s="20" t="n"/>
      <c r="K153" s="20" t="n"/>
      <c r="L153" s="20" t="n"/>
      <c r="M153" s="20" t="n"/>
    </row>
    <row r="154">
      <c r="A154" s="22" t="n"/>
      <c r="B154" s="20" t="n"/>
      <c r="C154" s="20" t="n"/>
      <c r="D154" s="20" t="n"/>
      <c r="E154" s="20">
        <f>IFERROR(INDEX(품목마스터!$B$6:$B$80,MATCH(D154,품목마스터!$A$6:$A$80,0)),"")</f>
        <v/>
      </c>
      <c r="F154" s="20" t="n"/>
      <c r="G154" s="21" t="n"/>
      <c r="H154" s="21">
        <f>IFERROR(INDEX(품목마스터!$J$6:$J$80,MATCH(D154,품목마스터!$A$6:$A$80,0)),"")</f>
        <v/>
      </c>
      <c r="I154" s="21">
        <f>IF(OR(G154="",H154=""),"",G154*H154)</f>
        <v/>
      </c>
      <c r="J154" s="20" t="n"/>
      <c r="K154" s="20" t="n"/>
      <c r="L154" s="20" t="n"/>
      <c r="M154" s="20" t="n"/>
    </row>
    <row r="155">
      <c r="A155" s="22" t="n"/>
      <c r="B155" s="20" t="n"/>
      <c r="C155" s="20" t="n"/>
      <c r="D155" s="20" t="n"/>
      <c r="E155" s="20">
        <f>IFERROR(INDEX(품목마스터!$B$6:$B$80,MATCH(D155,품목마스터!$A$6:$A$80,0)),"")</f>
        <v/>
      </c>
      <c r="F155" s="20" t="n"/>
      <c r="G155" s="21" t="n"/>
      <c r="H155" s="21">
        <f>IFERROR(INDEX(품목마스터!$J$6:$J$80,MATCH(D155,품목마스터!$A$6:$A$80,0)),"")</f>
        <v/>
      </c>
      <c r="I155" s="21">
        <f>IF(OR(G155="",H155=""),"",G155*H155)</f>
        <v/>
      </c>
      <c r="J155" s="20" t="n"/>
      <c r="K155" s="20" t="n"/>
      <c r="L155" s="20" t="n"/>
      <c r="M155" s="20" t="n"/>
    </row>
    <row r="156">
      <c r="A156" s="22" t="n"/>
      <c r="B156" s="20" t="n"/>
      <c r="C156" s="20" t="n"/>
      <c r="D156" s="20" t="n"/>
      <c r="E156" s="20">
        <f>IFERROR(INDEX(품목마스터!$B$6:$B$80,MATCH(D156,품목마스터!$A$6:$A$80,0)),"")</f>
        <v/>
      </c>
      <c r="F156" s="20" t="n"/>
      <c r="G156" s="21" t="n"/>
      <c r="H156" s="21">
        <f>IFERROR(INDEX(품목마스터!$J$6:$J$80,MATCH(D156,품목마스터!$A$6:$A$80,0)),"")</f>
        <v/>
      </c>
      <c r="I156" s="21">
        <f>IF(OR(G156="",H156=""),"",G156*H156)</f>
        <v/>
      </c>
      <c r="J156" s="20" t="n"/>
      <c r="K156" s="20" t="n"/>
      <c r="L156" s="20" t="n"/>
      <c r="M156" s="20" t="n"/>
    </row>
    <row r="157">
      <c r="A157" s="22" t="n"/>
      <c r="B157" s="20" t="n"/>
      <c r="C157" s="20" t="n"/>
      <c r="D157" s="20" t="n"/>
      <c r="E157" s="20">
        <f>IFERROR(INDEX(품목마스터!$B$6:$B$80,MATCH(D157,품목마스터!$A$6:$A$80,0)),"")</f>
        <v/>
      </c>
      <c r="F157" s="20" t="n"/>
      <c r="G157" s="21" t="n"/>
      <c r="H157" s="21">
        <f>IFERROR(INDEX(품목마스터!$J$6:$J$80,MATCH(D157,품목마스터!$A$6:$A$80,0)),"")</f>
        <v/>
      </c>
      <c r="I157" s="21">
        <f>IF(OR(G157="",H157=""),"",G157*H157)</f>
        <v/>
      </c>
      <c r="J157" s="20" t="n"/>
      <c r="K157" s="20" t="n"/>
      <c r="L157" s="20" t="n"/>
      <c r="M157" s="20" t="n"/>
    </row>
    <row r="158">
      <c r="A158" s="22" t="n"/>
      <c r="B158" s="20" t="n"/>
      <c r="C158" s="20" t="n"/>
      <c r="D158" s="20" t="n"/>
      <c r="E158" s="20">
        <f>IFERROR(INDEX(품목마스터!$B$6:$B$80,MATCH(D158,품목마스터!$A$6:$A$80,0)),"")</f>
        <v/>
      </c>
      <c r="F158" s="20" t="n"/>
      <c r="G158" s="21" t="n"/>
      <c r="H158" s="21">
        <f>IFERROR(INDEX(품목마스터!$J$6:$J$80,MATCH(D158,품목마스터!$A$6:$A$80,0)),"")</f>
        <v/>
      </c>
      <c r="I158" s="21">
        <f>IF(OR(G158="",H158=""),"",G158*H158)</f>
        <v/>
      </c>
      <c r="J158" s="20" t="n"/>
      <c r="K158" s="20" t="n"/>
      <c r="L158" s="20" t="n"/>
      <c r="M158" s="20" t="n"/>
    </row>
    <row r="159">
      <c r="A159" s="22" t="n"/>
      <c r="B159" s="20" t="n"/>
      <c r="C159" s="20" t="n"/>
      <c r="D159" s="20" t="n"/>
      <c r="E159" s="20">
        <f>IFERROR(INDEX(품목마스터!$B$6:$B$80,MATCH(D159,품목마스터!$A$6:$A$80,0)),"")</f>
        <v/>
      </c>
      <c r="F159" s="20" t="n"/>
      <c r="G159" s="21" t="n"/>
      <c r="H159" s="21">
        <f>IFERROR(INDEX(품목마스터!$J$6:$J$80,MATCH(D159,품목마스터!$A$6:$A$80,0)),"")</f>
        <v/>
      </c>
      <c r="I159" s="21">
        <f>IF(OR(G159="",H159=""),"",G159*H159)</f>
        <v/>
      </c>
      <c r="J159" s="20" t="n"/>
      <c r="K159" s="20" t="n"/>
      <c r="L159" s="20" t="n"/>
      <c r="M159" s="20" t="n"/>
    </row>
    <row r="160">
      <c r="A160" s="22" t="n"/>
      <c r="B160" s="20" t="n"/>
      <c r="C160" s="20" t="n"/>
      <c r="D160" s="20" t="n"/>
      <c r="E160" s="20">
        <f>IFERROR(INDEX(품목마스터!$B$6:$B$80,MATCH(D160,품목마스터!$A$6:$A$80,0)),"")</f>
        <v/>
      </c>
      <c r="F160" s="20" t="n"/>
      <c r="G160" s="21" t="n"/>
      <c r="H160" s="21">
        <f>IFERROR(INDEX(품목마스터!$J$6:$J$80,MATCH(D160,품목마스터!$A$6:$A$80,0)),"")</f>
        <v/>
      </c>
      <c r="I160" s="21">
        <f>IF(OR(G160="",H160=""),"",G160*H160)</f>
        <v/>
      </c>
      <c r="J160" s="20" t="n"/>
      <c r="K160" s="20" t="n"/>
      <c r="L160" s="20" t="n"/>
      <c r="M160" s="20" t="n"/>
    </row>
    <row r="161">
      <c r="A161" s="22" t="n"/>
      <c r="B161" s="20" t="n"/>
      <c r="C161" s="20" t="n"/>
      <c r="D161" s="20" t="n"/>
      <c r="E161" s="20">
        <f>IFERROR(INDEX(품목마스터!$B$6:$B$80,MATCH(D161,품목마스터!$A$6:$A$80,0)),"")</f>
        <v/>
      </c>
      <c r="F161" s="20" t="n"/>
      <c r="G161" s="21" t="n"/>
      <c r="H161" s="21">
        <f>IFERROR(INDEX(품목마스터!$J$6:$J$80,MATCH(D161,품목마스터!$A$6:$A$80,0)),"")</f>
        <v/>
      </c>
      <c r="I161" s="21">
        <f>IF(OR(G161="",H161=""),"",G161*H161)</f>
        <v/>
      </c>
      <c r="J161" s="20" t="n"/>
      <c r="K161" s="20" t="n"/>
      <c r="L161" s="20" t="n"/>
      <c r="M161" s="20" t="n"/>
    </row>
    <row r="162">
      <c r="A162" s="22" t="n"/>
      <c r="B162" s="20" t="n"/>
      <c r="C162" s="20" t="n"/>
      <c r="D162" s="20" t="n"/>
      <c r="E162" s="20">
        <f>IFERROR(INDEX(품목마스터!$B$6:$B$80,MATCH(D162,품목마스터!$A$6:$A$80,0)),"")</f>
        <v/>
      </c>
      <c r="F162" s="20" t="n"/>
      <c r="G162" s="21" t="n"/>
      <c r="H162" s="21">
        <f>IFERROR(INDEX(품목마스터!$J$6:$J$80,MATCH(D162,품목마스터!$A$6:$A$80,0)),"")</f>
        <v/>
      </c>
      <c r="I162" s="21">
        <f>IF(OR(G162="",H162=""),"",G162*H162)</f>
        <v/>
      </c>
      <c r="J162" s="20" t="n"/>
      <c r="K162" s="20" t="n"/>
      <c r="L162" s="20" t="n"/>
      <c r="M162" s="20" t="n"/>
    </row>
    <row r="163">
      <c r="A163" s="22" t="n"/>
      <c r="B163" s="20" t="n"/>
      <c r="C163" s="20" t="n"/>
      <c r="D163" s="20" t="n"/>
      <c r="E163" s="20">
        <f>IFERROR(INDEX(품목마스터!$B$6:$B$80,MATCH(D163,품목마스터!$A$6:$A$80,0)),"")</f>
        <v/>
      </c>
      <c r="F163" s="20" t="n"/>
      <c r="G163" s="21" t="n"/>
      <c r="H163" s="21">
        <f>IFERROR(INDEX(품목마스터!$J$6:$J$80,MATCH(D163,품목마스터!$A$6:$A$80,0)),"")</f>
        <v/>
      </c>
      <c r="I163" s="21">
        <f>IF(OR(G163="",H163=""),"",G163*H163)</f>
        <v/>
      </c>
      <c r="J163" s="20" t="n"/>
      <c r="K163" s="20" t="n"/>
      <c r="L163" s="20" t="n"/>
      <c r="M163" s="20" t="n"/>
    </row>
    <row r="164">
      <c r="A164" s="22" t="n"/>
      <c r="B164" s="20" t="n"/>
      <c r="C164" s="20" t="n"/>
      <c r="D164" s="20" t="n"/>
      <c r="E164" s="20">
        <f>IFERROR(INDEX(품목마스터!$B$6:$B$80,MATCH(D164,품목마스터!$A$6:$A$80,0)),"")</f>
        <v/>
      </c>
      <c r="F164" s="20" t="n"/>
      <c r="G164" s="21" t="n"/>
      <c r="H164" s="21">
        <f>IFERROR(INDEX(품목마스터!$J$6:$J$80,MATCH(D164,품목마스터!$A$6:$A$80,0)),"")</f>
        <v/>
      </c>
      <c r="I164" s="21">
        <f>IF(OR(G164="",H164=""),"",G164*H164)</f>
        <v/>
      </c>
      <c r="J164" s="20" t="n"/>
      <c r="K164" s="20" t="n"/>
      <c r="L164" s="20" t="n"/>
      <c r="M164" s="20" t="n"/>
    </row>
    <row r="165">
      <c r="A165" s="22" t="n"/>
      <c r="B165" s="20" t="n"/>
      <c r="C165" s="20" t="n"/>
      <c r="D165" s="20" t="n"/>
      <c r="E165" s="20">
        <f>IFERROR(INDEX(품목마스터!$B$6:$B$80,MATCH(D165,품목마스터!$A$6:$A$80,0)),"")</f>
        <v/>
      </c>
      <c r="F165" s="20" t="n"/>
      <c r="G165" s="21" t="n"/>
      <c r="H165" s="21">
        <f>IFERROR(INDEX(품목마스터!$J$6:$J$80,MATCH(D165,품목마스터!$A$6:$A$80,0)),"")</f>
        <v/>
      </c>
      <c r="I165" s="21">
        <f>IF(OR(G165="",H165=""),"",G165*H165)</f>
        <v/>
      </c>
      <c r="J165" s="20" t="n"/>
      <c r="K165" s="20" t="n"/>
      <c r="L165" s="20" t="n"/>
      <c r="M165" s="20" t="n"/>
    </row>
    <row r="166">
      <c r="A166" s="22" t="n"/>
      <c r="B166" s="20" t="n"/>
      <c r="C166" s="20" t="n"/>
      <c r="D166" s="20" t="n"/>
      <c r="E166" s="20">
        <f>IFERROR(INDEX(품목마스터!$B$6:$B$80,MATCH(D166,품목마스터!$A$6:$A$80,0)),"")</f>
        <v/>
      </c>
      <c r="F166" s="20" t="n"/>
      <c r="G166" s="21" t="n"/>
      <c r="H166" s="21">
        <f>IFERROR(INDEX(품목마스터!$J$6:$J$80,MATCH(D166,품목마스터!$A$6:$A$80,0)),"")</f>
        <v/>
      </c>
      <c r="I166" s="21">
        <f>IF(OR(G166="",H166=""),"",G166*H166)</f>
        <v/>
      </c>
      <c r="J166" s="20" t="n"/>
      <c r="K166" s="20" t="n"/>
      <c r="L166" s="20" t="n"/>
      <c r="M166" s="20" t="n"/>
    </row>
    <row r="167">
      <c r="A167" s="22" t="n"/>
      <c r="B167" s="20" t="n"/>
      <c r="C167" s="20" t="n"/>
      <c r="D167" s="20" t="n"/>
      <c r="E167" s="20">
        <f>IFERROR(INDEX(품목마스터!$B$6:$B$80,MATCH(D167,품목마스터!$A$6:$A$80,0)),"")</f>
        <v/>
      </c>
      <c r="F167" s="20" t="n"/>
      <c r="G167" s="21" t="n"/>
      <c r="H167" s="21">
        <f>IFERROR(INDEX(품목마스터!$J$6:$J$80,MATCH(D167,품목마스터!$A$6:$A$80,0)),"")</f>
        <v/>
      </c>
      <c r="I167" s="21">
        <f>IF(OR(G167="",H167=""),"",G167*H167)</f>
        <v/>
      </c>
      <c r="J167" s="20" t="n"/>
      <c r="K167" s="20" t="n"/>
      <c r="L167" s="20" t="n"/>
      <c r="M167" s="20" t="n"/>
    </row>
    <row r="168">
      <c r="A168" s="22" t="n"/>
      <c r="B168" s="20" t="n"/>
      <c r="C168" s="20" t="n"/>
      <c r="D168" s="20" t="n"/>
      <c r="E168" s="20">
        <f>IFERROR(INDEX(품목마스터!$B$6:$B$80,MATCH(D168,품목마스터!$A$6:$A$80,0)),"")</f>
        <v/>
      </c>
      <c r="F168" s="20" t="n"/>
      <c r="G168" s="21" t="n"/>
      <c r="H168" s="21">
        <f>IFERROR(INDEX(품목마스터!$J$6:$J$80,MATCH(D168,품목마스터!$A$6:$A$80,0)),"")</f>
        <v/>
      </c>
      <c r="I168" s="21">
        <f>IF(OR(G168="",H168=""),"",G168*H168)</f>
        <v/>
      </c>
      <c r="J168" s="20" t="n"/>
      <c r="K168" s="20" t="n"/>
      <c r="L168" s="20" t="n"/>
      <c r="M168" s="20" t="n"/>
    </row>
    <row r="169">
      <c r="A169" s="22" t="n"/>
      <c r="B169" s="20" t="n"/>
      <c r="C169" s="20" t="n"/>
      <c r="D169" s="20" t="n"/>
      <c r="E169" s="20">
        <f>IFERROR(INDEX(품목마스터!$B$6:$B$80,MATCH(D169,품목마스터!$A$6:$A$80,0)),"")</f>
        <v/>
      </c>
      <c r="F169" s="20" t="n"/>
      <c r="G169" s="21" t="n"/>
      <c r="H169" s="21">
        <f>IFERROR(INDEX(품목마스터!$J$6:$J$80,MATCH(D169,품목마스터!$A$6:$A$80,0)),"")</f>
        <v/>
      </c>
      <c r="I169" s="21">
        <f>IF(OR(G169="",H169=""),"",G169*H169)</f>
        <v/>
      </c>
      <c r="J169" s="20" t="n"/>
      <c r="K169" s="20" t="n"/>
      <c r="L169" s="20" t="n"/>
      <c r="M169" s="20" t="n"/>
    </row>
    <row r="170">
      <c r="A170" s="22" t="n"/>
      <c r="B170" s="20" t="n"/>
      <c r="C170" s="20" t="n"/>
      <c r="D170" s="20" t="n"/>
      <c r="E170" s="20">
        <f>IFERROR(INDEX(품목마스터!$B$6:$B$80,MATCH(D170,품목마스터!$A$6:$A$80,0)),"")</f>
        <v/>
      </c>
      <c r="F170" s="20" t="n"/>
      <c r="G170" s="21" t="n"/>
      <c r="H170" s="21">
        <f>IFERROR(INDEX(품목마스터!$J$6:$J$80,MATCH(D170,품목마스터!$A$6:$A$80,0)),"")</f>
        <v/>
      </c>
      <c r="I170" s="21">
        <f>IF(OR(G170="",H170=""),"",G170*H170)</f>
        <v/>
      </c>
      <c r="J170" s="20" t="n"/>
      <c r="K170" s="20" t="n"/>
      <c r="L170" s="20" t="n"/>
      <c r="M170" s="20" t="n"/>
    </row>
    <row r="171">
      <c r="A171" s="22" t="n"/>
      <c r="B171" s="20" t="n"/>
      <c r="C171" s="20" t="n"/>
      <c r="D171" s="20" t="n"/>
      <c r="E171" s="20">
        <f>IFERROR(INDEX(품목마스터!$B$6:$B$80,MATCH(D171,품목마스터!$A$6:$A$80,0)),"")</f>
        <v/>
      </c>
      <c r="F171" s="20" t="n"/>
      <c r="G171" s="21" t="n"/>
      <c r="H171" s="21">
        <f>IFERROR(INDEX(품목마스터!$J$6:$J$80,MATCH(D171,품목마스터!$A$6:$A$80,0)),"")</f>
        <v/>
      </c>
      <c r="I171" s="21">
        <f>IF(OR(G171="",H171=""),"",G171*H171)</f>
        <v/>
      </c>
      <c r="J171" s="20" t="n"/>
      <c r="K171" s="20" t="n"/>
      <c r="L171" s="20" t="n"/>
      <c r="M171" s="20" t="n"/>
    </row>
    <row r="172">
      <c r="A172" s="22" t="n"/>
      <c r="B172" s="20" t="n"/>
      <c r="C172" s="20" t="n"/>
      <c r="D172" s="20" t="n"/>
      <c r="E172" s="20">
        <f>IFERROR(INDEX(품목마스터!$B$6:$B$80,MATCH(D172,품목마스터!$A$6:$A$80,0)),"")</f>
        <v/>
      </c>
      <c r="F172" s="20" t="n"/>
      <c r="G172" s="21" t="n"/>
      <c r="H172" s="21">
        <f>IFERROR(INDEX(품목마스터!$J$6:$J$80,MATCH(D172,품목마스터!$A$6:$A$80,0)),"")</f>
        <v/>
      </c>
      <c r="I172" s="21">
        <f>IF(OR(G172="",H172=""),"",G172*H172)</f>
        <v/>
      </c>
      <c r="J172" s="20" t="n"/>
      <c r="K172" s="20" t="n"/>
      <c r="L172" s="20" t="n"/>
      <c r="M172" s="20" t="n"/>
    </row>
    <row r="173">
      <c r="A173" s="22" t="n"/>
      <c r="B173" s="20" t="n"/>
      <c r="C173" s="20" t="n"/>
      <c r="D173" s="20" t="n"/>
      <c r="E173" s="20">
        <f>IFERROR(INDEX(품목마스터!$B$6:$B$80,MATCH(D173,품목마스터!$A$6:$A$80,0)),"")</f>
        <v/>
      </c>
      <c r="F173" s="20" t="n"/>
      <c r="G173" s="21" t="n"/>
      <c r="H173" s="21">
        <f>IFERROR(INDEX(품목마스터!$J$6:$J$80,MATCH(D173,품목마스터!$A$6:$A$80,0)),"")</f>
        <v/>
      </c>
      <c r="I173" s="21">
        <f>IF(OR(G173="",H173=""),"",G173*H173)</f>
        <v/>
      </c>
      <c r="J173" s="20" t="n"/>
      <c r="K173" s="20" t="n"/>
      <c r="L173" s="20" t="n"/>
      <c r="M173" s="20" t="n"/>
    </row>
    <row r="174">
      <c r="A174" s="22" t="n"/>
      <c r="B174" s="20" t="n"/>
      <c r="C174" s="20" t="n"/>
      <c r="D174" s="20" t="n"/>
      <c r="E174" s="20">
        <f>IFERROR(INDEX(품목마스터!$B$6:$B$80,MATCH(D174,품목마스터!$A$6:$A$80,0)),"")</f>
        <v/>
      </c>
      <c r="F174" s="20" t="n"/>
      <c r="G174" s="21" t="n"/>
      <c r="H174" s="21">
        <f>IFERROR(INDEX(품목마스터!$J$6:$J$80,MATCH(D174,품목마스터!$A$6:$A$80,0)),"")</f>
        <v/>
      </c>
      <c r="I174" s="21">
        <f>IF(OR(G174="",H174=""),"",G174*H174)</f>
        <v/>
      </c>
      <c r="J174" s="20" t="n"/>
      <c r="K174" s="20" t="n"/>
      <c r="L174" s="20" t="n"/>
      <c r="M174" s="20" t="n"/>
    </row>
    <row r="175">
      <c r="A175" s="22" t="n"/>
      <c r="B175" s="20" t="n"/>
      <c r="C175" s="20" t="n"/>
      <c r="D175" s="20" t="n"/>
      <c r="E175" s="20">
        <f>IFERROR(INDEX(품목마스터!$B$6:$B$80,MATCH(D175,품목마스터!$A$6:$A$80,0)),"")</f>
        <v/>
      </c>
      <c r="F175" s="20" t="n"/>
      <c r="G175" s="21" t="n"/>
      <c r="H175" s="21">
        <f>IFERROR(INDEX(품목마스터!$J$6:$J$80,MATCH(D175,품목마스터!$A$6:$A$80,0)),"")</f>
        <v/>
      </c>
      <c r="I175" s="21">
        <f>IF(OR(G175="",H175=""),"",G175*H175)</f>
        <v/>
      </c>
      <c r="J175" s="20" t="n"/>
      <c r="K175" s="20" t="n"/>
      <c r="L175" s="20" t="n"/>
      <c r="M175" s="20" t="n"/>
    </row>
    <row r="176">
      <c r="A176" s="22" t="n"/>
      <c r="B176" s="20" t="n"/>
      <c r="C176" s="20" t="n"/>
      <c r="D176" s="20" t="n"/>
      <c r="E176" s="20">
        <f>IFERROR(INDEX(품목마스터!$B$6:$B$80,MATCH(D176,품목마스터!$A$6:$A$80,0)),"")</f>
        <v/>
      </c>
      <c r="F176" s="20" t="n"/>
      <c r="G176" s="21" t="n"/>
      <c r="H176" s="21">
        <f>IFERROR(INDEX(품목마스터!$J$6:$J$80,MATCH(D176,품목마스터!$A$6:$A$80,0)),"")</f>
        <v/>
      </c>
      <c r="I176" s="21">
        <f>IF(OR(G176="",H176=""),"",G176*H176)</f>
        <v/>
      </c>
      <c r="J176" s="20" t="n"/>
      <c r="K176" s="20" t="n"/>
      <c r="L176" s="20" t="n"/>
      <c r="M176" s="20" t="n"/>
    </row>
    <row r="177">
      <c r="A177" s="22" t="n"/>
      <c r="B177" s="20" t="n"/>
      <c r="C177" s="20" t="n"/>
      <c r="D177" s="20" t="n"/>
      <c r="E177" s="20">
        <f>IFERROR(INDEX(품목마스터!$B$6:$B$80,MATCH(D177,품목마스터!$A$6:$A$80,0)),"")</f>
        <v/>
      </c>
      <c r="F177" s="20" t="n"/>
      <c r="G177" s="21" t="n"/>
      <c r="H177" s="21">
        <f>IFERROR(INDEX(품목마스터!$J$6:$J$80,MATCH(D177,품목마스터!$A$6:$A$80,0)),"")</f>
        <v/>
      </c>
      <c r="I177" s="21">
        <f>IF(OR(G177="",H177=""),"",G177*H177)</f>
        <v/>
      </c>
      <c r="J177" s="20" t="n"/>
      <c r="K177" s="20" t="n"/>
      <c r="L177" s="20" t="n"/>
      <c r="M177" s="20" t="n"/>
    </row>
    <row r="178">
      <c r="A178" s="22" t="n"/>
      <c r="B178" s="20" t="n"/>
      <c r="C178" s="20" t="n"/>
      <c r="D178" s="20" t="n"/>
      <c r="E178" s="20">
        <f>IFERROR(INDEX(품목마스터!$B$6:$B$80,MATCH(D178,품목마스터!$A$6:$A$80,0)),"")</f>
        <v/>
      </c>
      <c r="F178" s="20" t="n"/>
      <c r="G178" s="21" t="n"/>
      <c r="H178" s="21">
        <f>IFERROR(INDEX(품목마스터!$J$6:$J$80,MATCH(D178,품목마스터!$A$6:$A$80,0)),"")</f>
        <v/>
      </c>
      <c r="I178" s="21">
        <f>IF(OR(G178="",H178=""),"",G178*H178)</f>
        <v/>
      </c>
      <c r="J178" s="20" t="n"/>
      <c r="K178" s="20" t="n"/>
      <c r="L178" s="20" t="n"/>
      <c r="M178" s="20" t="n"/>
    </row>
    <row r="179">
      <c r="A179" s="22" t="n"/>
      <c r="B179" s="20" t="n"/>
      <c r="C179" s="20" t="n"/>
      <c r="D179" s="20" t="n"/>
      <c r="E179" s="20">
        <f>IFERROR(INDEX(품목마스터!$B$6:$B$80,MATCH(D179,품목마스터!$A$6:$A$80,0)),"")</f>
        <v/>
      </c>
      <c r="F179" s="20" t="n"/>
      <c r="G179" s="21" t="n"/>
      <c r="H179" s="21">
        <f>IFERROR(INDEX(품목마스터!$J$6:$J$80,MATCH(D179,품목마스터!$A$6:$A$80,0)),"")</f>
        <v/>
      </c>
      <c r="I179" s="21">
        <f>IF(OR(G179="",H179=""),"",G179*H179)</f>
        <v/>
      </c>
      <c r="J179" s="20" t="n"/>
      <c r="K179" s="20" t="n"/>
      <c r="L179" s="20" t="n"/>
      <c r="M179" s="20" t="n"/>
    </row>
    <row r="180">
      <c r="A180" s="22" t="n"/>
      <c r="B180" s="20" t="n"/>
      <c r="C180" s="20" t="n"/>
      <c r="D180" s="20" t="n"/>
      <c r="E180" s="20">
        <f>IFERROR(INDEX(품목마스터!$B$6:$B$80,MATCH(D180,품목마스터!$A$6:$A$80,0)),"")</f>
        <v/>
      </c>
      <c r="F180" s="20" t="n"/>
      <c r="G180" s="21" t="n"/>
      <c r="H180" s="21">
        <f>IFERROR(INDEX(품목마스터!$J$6:$J$80,MATCH(D180,품목마스터!$A$6:$A$80,0)),"")</f>
        <v/>
      </c>
      <c r="I180" s="21">
        <f>IF(OR(G180="",H180=""),"",G180*H180)</f>
        <v/>
      </c>
      <c r="J180" s="20" t="n"/>
      <c r="K180" s="20" t="n"/>
      <c r="L180" s="20" t="n"/>
      <c r="M180" s="20" t="n"/>
    </row>
    <row r="181">
      <c r="A181" s="22" t="n"/>
      <c r="B181" s="20" t="n"/>
      <c r="C181" s="20" t="n"/>
      <c r="D181" s="20" t="n"/>
      <c r="E181" s="20">
        <f>IFERROR(INDEX(품목마스터!$B$6:$B$80,MATCH(D181,품목마스터!$A$6:$A$80,0)),"")</f>
        <v/>
      </c>
      <c r="F181" s="20" t="n"/>
      <c r="G181" s="21" t="n"/>
      <c r="H181" s="21">
        <f>IFERROR(INDEX(품목마스터!$J$6:$J$80,MATCH(D181,품목마스터!$A$6:$A$80,0)),"")</f>
        <v/>
      </c>
      <c r="I181" s="21">
        <f>IF(OR(G181="",H181=""),"",G181*H181)</f>
        <v/>
      </c>
      <c r="J181" s="20" t="n"/>
      <c r="K181" s="20" t="n"/>
      <c r="L181" s="20" t="n"/>
      <c r="M181" s="20" t="n"/>
    </row>
    <row r="182">
      <c r="A182" s="22" t="n"/>
      <c r="B182" s="20" t="n"/>
      <c r="C182" s="20" t="n"/>
      <c r="D182" s="20" t="n"/>
      <c r="E182" s="20">
        <f>IFERROR(INDEX(품목마스터!$B$6:$B$80,MATCH(D182,품목마스터!$A$6:$A$80,0)),"")</f>
        <v/>
      </c>
      <c r="F182" s="20" t="n"/>
      <c r="G182" s="21" t="n"/>
      <c r="H182" s="21">
        <f>IFERROR(INDEX(품목마스터!$J$6:$J$80,MATCH(D182,품목마스터!$A$6:$A$80,0)),"")</f>
        <v/>
      </c>
      <c r="I182" s="21">
        <f>IF(OR(G182="",H182=""),"",G182*H182)</f>
        <v/>
      </c>
      <c r="J182" s="20" t="n"/>
      <c r="K182" s="20" t="n"/>
      <c r="L182" s="20" t="n"/>
      <c r="M182" s="20" t="n"/>
    </row>
    <row r="183">
      <c r="A183" s="22" t="n"/>
      <c r="B183" s="20" t="n"/>
      <c r="C183" s="20" t="n"/>
      <c r="D183" s="20" t="n"/>
      <c r="E183" s="20">
        <f>IFERROR(INDEX(품목마스터!$B$6:$B$80,MATCH(D183,품목마스터!$A$6:$A$80,0)),"")</f>
        <v/>
      </c>
      <c r="F183" s="20" t="n"/>
      <c r="G183" s="21" t="n"/>
      <c r="H183" s="21">
        <f>IFERROR(INDEX(품목마스터!$J$6:$J$80,MATCH(D183,품목마스터!$A$6:$A$80,0)),"")</f>
        <v/>
      </c>
      <c r="I183" s="21">
        <f>IF(OR(G183="",H183=""),"",G183*H183)</f>
        <v/>
      </c>
      <c r="J183" s="20" t="n"/>
      <c r="K183" s="20" t="n"/>
      <c r="L183" s="20" t="n"/>
      <c r="M183" s="20" t="n"/>
    </row>
    <row r="184">
      <c r="A184" s="22" t="n"/>
      <c r="B184" s="20" t="n"/>
      <c r="C184" s="20" t="n"/>
      <c r="D184" s="20" t="n"/>
      <c r="E184" s="20">
        <f>IFERROR(INDEX(품목마스터!$B$6:$B$80,MATCH(D184,품목마스터!$A$6:$A$80,0)),"")</f>
        <v/>
      </c>
      <c r="F184" s="20" t="n"/>
      <c r="G184" s="21" t="n"/>
      <c r="H184" s="21">
        <f>IFERROR(INDEX(품목마스터!$J$6:$J$80,MATCH(D184,품목마스터!$A$6:$A$80,0)),"")</f>
        <v/>
      </c>
      <c r="I184" s="21">
        <f>IF(OR(G184="",H184=""),"",G184*H184)</f>
        <v/>
      </c>
      <c r="J184" s="20" t="n"/>
      <c r="K184" s="20" t="n"/>
      <c r="L184" s="20" t="n"/>
      <c r="M184" s="20" t="n"/>
    </row>
    <row r="185">
      <c r="A185" s="22" t="n"/>
      <c r="B185" s="20" t="n"/>
      <c r="C185" s="20" t="n"/>
      <c r="D185" s="20" t="n"/>
      <c r="E185" s="20">
        <f>IFERROR(INDEX(품목마스터!$B$6:$B$80,MATCH(D185,품목마스터!$A$6:$A$80,0)),"")</f>
        <v/>
      </c>
      <c r="F185" s="20" t="n"/>
      <c r="G185" s="21" t="n"/>
      <c r="H185" s="21">
        <f>IFERROR(INDEX(품목마스터!$J$6:$J$80,MATCH(D185,품목마스터!$A$6:$A$80,0)),"")</f>
        <v/>
      </c>
      <c r="I185" s="21">
        <f>IF(OR(G185="",H185=""),"",G185*H185)</f>
        <v/>
      </c>
      <c r="J185" s="20" t="n"/>
      <c r="K185" s="20" t="n"/>
      <c r="L185" s="20" t="n"/>
      <c r="M185" s="20" t="n"/>
    </row>
    <row r="186">
      <c r="A186" s="22" t="n"/>
      <c r="B186" s="20" t="n"/>
      <c r="C186" s="20" t="n"/>
      <c r="D186" s="20" t="n"/>
      <c r="E186" s="20">
        <f>IFERROR(INDEX(품목마스터!$B$6:$B$80,MATCH(D186,품목마스터!$A$6:$A$80,0)),"")</f>
        <v/>
      </c>
      <c r="F186" s="20" t="n"/>
      <c r="G186" s="21" t="n"/>
      <c r="H186" s="21">
        <f>IFERROR(INDEX(품목마스터!$J$6:$J$80,MATCH(D186,품목마스터!$A$6:$A$80,0)),"")</f>
        <v/>
      </c>
      <c r="I186" s="21">
        <f>IF(OR(G186="",H186=""),"",G186*H186)</f>
        <v/>
      </c>
      <c r="J186" s="20" t="n"/>
      <c r="K186" s="20" t="n"/>
      <c r="L186" s="20" t="n"/>
      <c r="M186" s="20" t="n"/>
    </row>
    <row r="187">
      <c r="A187" s="22" t="n"/>
      <c r="B187" s="20" t="n"/>
      <c r="C187" s="20" t="n"/>
      <c r="D187" s="20" t="n"/>
      <c r="E187" s="20">
        <f>IFERROR(INDEX(품목마스터!$B$6:$B$80,MATCH(D187,품목마스터!$A$6:$A$80,0)),"")</f>
        <v/>
      </c>
      <c r="F187" s="20" t="n"/>
      <c r="G187" s="21" t="n"/>
      <c r="H187" s="21">
        <f>IFERROR(INDEX(품목마스터!$J$6:$J$80,MATCH(D187,품목마스터!$A$6:$A$80,0)),"")</f>
        <v/>
      </c>
      <c r="I187" s="21">
        <f>IF(OR(G187="",H187=""),"",G187*H187)</f>
        <v/>
      </c>
      <c r="J187" s="20" t="n"/>
      <c r="K187" s="20" t="n"/>
      <c r="L187" s="20" t="n"/>
      <c r="M187" s="20" t="n"/>
    </row>
    <row r="188">
      <c r="A188" s="22" t="n"/>
      <c r="B188" s="20" t="n"/>
      <c r="C188" s="20" t="n"/>
      <c r="D188" s="20" t="n"/>
      <c r="E188" s="20">
        <f>IFERROR(INDEX(품목마스터!$B$6:$B$80,MATCH(D188,품목마스터!$A$6:$A$80,0)),"")</f>
        <v/>
      </c>
      <c r="F188" s="20" t="n"/>
      <c r="G188" s="21" t="n"/>
      <c r="H188" s="21">
        <f>IFERROR(INDEX(품목마스터!$J$6:$J$80,MATCH(D188,품목마스터!$A$6:$A$80,0)),"")</f>
        <v/>
      </c>
      <c r="I188" s="21">
        <f>IF(OR(G188="",H188=""),"",G188*H188)</f>
        <v/>
      </c>
      <c r="J188" s="20" t="n"/>
      <c r="K188" s="20" t="n"/>
      <c r="L188" s="20" t="n"/>
      <c r="M188" s="20" t="n"/>
    </row>
    <row r="189">
      <c r="A189" s="22" t="n"/>
      <c r="B189" s="20" t="n"/>
      <c r="C189" s="20" t="n"/>
      <c r="D189" s="20" t="n"/>
      <c r="E189" s="20">
        <f>IFERROR(INDEX(품목마스터!$B$6:$B$80,MATCH(D189,품목마스터!$A$6:$A$80,0)),"")</f>
        <v/>
      </c>
      <c r="F189" s="20" t="n"/>
      <c r="G189" s="21" t="n"/>
      <c r="H189" s="21">
        <f>IFERROR(INDEX(품목마스터!$J$6:$J$80,MATCH(D189,품목마스터!$A$6:$A$80,0)),"")</f>
        <v/>
      </c>
      <c r="I189" s="21">
        <f>IF(OR(G189="",H189=""),"",G189*H189)</f>
        <v/>
      </c>
      <c r="J189" s="20" t="n"/>
      <c r="K189" s="20" t="n"/>
      <c r="L189" s="20" t="n"/>
      <c r="M189" s="20" t="n"/>
    </row>
    <row r="190">
      <c r="A190" s="22" t="n"/>
      <c r="B190" s="20" t="n"/>
      <c r="C190" s="20" t="n"/>
      <c r="D190" s="20" t="n"/>
      <c r="E190" s="20">
        <f>IFERROR(INDEX(품목마스터!$B$6:$B$80,MATCH(D190,품목마스터!$A$6:$A$80,0)),"")</f>
        <v/>
      </c>
      <c r="F190" s="20" t="n"/>
      <c r="G190" s="21" t="n"/>
      <c r="H190" s="21">
        <f>IFERROR(INDEX(품목마스터!$J$6:$J$80,MATCH(D190,품목마스터!$A$6:$A$80,0)),"")</f>
        <v/>
      </c>
      <c r="I190" s="21">
        <f>IF(OR(G190="",H190=""),"",G190*H190)</f>
        <v/>
      </c>
      <c r="J190" s="20" t="n"/>
      <c r="K190" s="20" t="n"/>
      <c r="L190" s="20" t="n"/>
      <c r="M190" s="20" t="n"/>
    </row>
    <row r="191">
      <c r="A191" s="22" t="n"/>
      <c r="B191" s="20" t="n"/>
      <c r="C191" s="20" t="n"/>
      <c r="D191" s="20" t="n"/>
      <c r="E191" s="20">
        <f>IFERROR(INDEX(품목마스터!$B$6:$B$80,MATCH(D191,품목마스터!$A$6:$A$80,0)),"")</f>
        <v/>
      </c>
      <c r="F191" s="20" t="n"/>
      <c r="G191" s="21" t="n"/>
      <c r="H191" s="21">
        <f>IFERROR(INDEX(품목마스터!$J$6:$J$80,MATCH(D191,품목마스터!$A$6:$A$80,0)),"")</f>
        <v/>
      </c>
      <c r="I191" s="21">
        <f>IF(OR(G191="",H191=""),"",G191*H191)</f>
        <v/>
      </c>
      <c r="J191" s="20" t="n"/>
      <c r="K191" s="20" t="n"/>
      <c r="L191" s="20" t="n"/>
      <c r="M191" s="20" t="n"/>
    </row>
    <row r="192">
      <c r="A192" s="22" t="n"/>
      <c r="B192" s="20" t="n"/>
      <c r="C192" s="20" t="n"/>
      <c r="D192" s="20" t="n"/>
      <c r="E192" s="20">
        <f>IFERROR(INDEX(품목마스터!$B$6:$B$80,MATCH(D192,품목마스터!$A$6:$A$80,0)),"")</f>
        <v/>
      </c>
      <c r="F192" s="20" t="n"/>
      <c r="G192" s="21" t="n"/>
      <c r="H192" s="21">
        <f>IFERROR(INDEX(품목마스터!$J$6:$J$80,MATCH(D192,품목마스터!$A$6:$A$80,0)),"")</f>
        <v/>
      </c>
      <c r="I192" s="21">
        <f>IF(OR(G192="",H192=""),"",G192*H192)</f>
        <v/>
      </c>
      <c r="J192" s="20" t="n"/>
      <c r="K192" s="20" t="n"/>
      <c r="L192" s="20" t="n"/>
      <c r="M192" s="20" t="n"/>
    </row>
    <row r="193">
      <c r="A193" s="22" t="n"/>
      <c r="B193" s="20" t="n"/>
      <c r="C193" s="20" t="n"/>
      <c r="D193" s="20" t="n"/>
      <c r="E193" s="20">
        <f>IFERROR(INDEX(품목마스터!$B$6:$B$80,MATCH(D193,품목마스터!$A$6:$A$80,0)),"")</f>
        <v/>
      </c>
      <c r="F193" s="20" t="n"/>
      <c r="G193" s="21" t="n"/>
      <c r="H193" s="21">
        <f>IFERROR(INDEX(품목마스터!$J$6:$J$80,MATCH(D193,품목마스터!$A$6:$A$80,0)),"")</f>
        <v/>
      </c>
      <c r="I193" s="21">
        <f>IF(OR(G193="",H193=""),"",G193*H193)</f>
        <v/>
      </c>
      <c r="J193" s="20" t="n"/>
      <c r="K193" s="20" t="n"/>
      <c r="L193" s="20" t="n"/>
      <c r="M193" s="20" t="n"/>
    </row>
    <row r="194">
      <c r="A194" s="22" t="n"/>
      <c r="B194" s="20" t="n"/>
      <c r="C194" s="20" t="n"/>
      <c r="D194" s="20" t="n"/>
      <c r="E194" s="20">
        <f>IFERROR(INDEX(품목마스터!$B$6:$B$80,MATCH(D194,품목마스터!$A$6:$A$80,0)),"")</f>
        <v/>
      </c>
      <c r="F194" s="20" t="n"/>
      <c r="G194" s="21" t="n"/>
      <c r="H194" s="21">
        <f>IFERROR(INDEX(품목마스터!$J$6:$J$80,MATCH(D194,품목마스터!$A$6:$A$80,0)),"")</f>
        <v/>
      </c>
      <c r="I194" s="21">
        <f>IF(OR(G194="",H194=""),"",G194*H194)</f>
        <v/>
      </c>
      <c r="J194" s="20" t="n"/>
      <c r="K194" s="20" t="n"/>
      <c r="L194" s="20" t="n"/>
      <c r="M194" s="20" t="n"/>
    </row>
    <row r="195">
      <c r="A195" s="22" t="n"/>
      <c r="B195" s="20" t="n"/>
      <c r="C195" s="20" t="n"/>
      <c r="D195" s="20" t="n"/>
      <c r="E195" s="20">
        <f>IFERROR(INDEX(품목마스터!$B$6:$B$80,MATCH(D195,품목마스터!$A$6:$A$80,0)),"")</f>
        <v/>
      </c>
      <c r="F195" s="20" t="n"/>
      <c r="G195" s="21" t="n"/>
      <c r="H195" s="21">
        <f>IFERROR(INDEX(품목마스터!$J$6:$J$80,MATCH(D195,품목마스터!$A$6:$A$80,0)),"")</f>
        <v/>
      </c>
      <c r="I195" s="21">
        <f>IF(OR(G195="",H195=""),"",G195*H195)</f>
        <v/>
      </c>
      <c r="J195" s="20" t="n"/>
      <c r="K195" s="20" t="n"/>
      <c r="L195" s="20" t="n"/>
      <c r="M195" s="20" t="n"/>
    </row>
    <row r="196">
      <c r="A196" s="22" t="n"/>
      <c r="B196" s="20" t="n"/>
      <c r="C196" s="20" t="n"/>
      <c r="D196" s="20" t="n"/>
      <c r="E196" s="20">
        <f>IFERROR(INDEX(품목마스터!$B$6:$B$80,MATCH(D196,품목마스터!$A$6:$A$80,0)),"")</f>
        <v/>
      </c>
      <c r="F196" s="20" t="n"/>
      <c r="G196" s="21" t="n"/>
      <c r="H196" s="21">
        <f>IFERROR(INDEX(품목마스터!$J$6:$J$80,MATCH(D196,품목마스터!$A$6:$A$80,0)),"")</f>
        <v/>
      </c>
      <c r="I196" s="21">
        <f>IF(OR(G196="",H196=""),"",G196*H196)</f>
        <v/>
      </c>
      <c r="J196" s="20" t="n"/>
      <c r="K196" s="20" t="n"/>
      <c r="L196" s="20" t="n"/>
      <c r="M196" s="20" t="n"/>
    </row>
    <row r="197">
      <c r="A197" s="22" t="n"/>
      <c r="B197" s="20" t="n"/>
      <c r="C197" s="20" t="n"/>
      <c r="D197" s="20" t="n"/>
      <c r="E197" s="20">
        <f>IFERROR(INDEX(품목마스터!$B$6:$B$80,MATCH(D197,품목마스터!$A$6:$A$80,0)),"")</f>
        <v/>
      </c>
      <c r="F197" s="20" t="n"/>
      <c r="G197" s="21" t="n"/>
      <c r="H197" s="21">
        <f>IFERROR(INDEX(품목마스터!$J$6:$J$80,MATCH(D197,품목마스터!$A$6:$A$80,0)),"")</f>
        <v/>
      </c>
      <c r="I197" s="21">
        <f>IF(OR(G197="",H197=""),"",G197*H197)</f>
        <v/>
      </c>
      <c r="J197" s="20" t="n"/>
      <c r="K197" s="20" t="n"/>
      <c r="L197" s="20" t="n"/>
      <c r="M197" s="20" t="n"/>
    </row>
    <row r="198">
      <c r="A198" s="22" t="n"/>
      <c r="B198" s="20" t="n"/>
      <c r="C198" s="20" t="n"/>
      <c r="D198" s="20" t="n"/>
      <c r="E198" s="20">
        <f>IFERROR(INDEX(품목마스터!$B$6:$B$80,MATCH(D198,품목마스터!$A$6:$A$80,0)),"")</f>
        <v/>
      </c>
      <c r="F198" s="20" t="n"/>
      <c r="G198" s="21" t="n"/>
      <c r="H198" s="21">
        <f>IFERROR(INDEX(품목마스터!$J$6:$J$80,MATCH(D198,품목마스터!$A$6:$A$80,0)),"")</f>
        <v/>
      </c>
      <c r="I198" s="21">
        <f>IF(OR(G198="",H198=""),"",G198*H198)</f>
        <v/>
      </c>
      <c r="J198" s="20" t="n"/>
      <c r="K198" s="20" t="n"/>
      <c r="L198" s="20" t="n"/>
      <c r="M198" s="20" t="n"/>
    </row>
    <row r="199">
      <c r="A199" s="22" t="n"/>
      <c r="B199" s="20" t="n"/>
      <c r="C199" s="20" t="n"/>
      <c r="D199" s="20" t="n"/>
      <c r="E199" s="20">
        <f>IFERROR(INDEX(품목마스터!$B$6:$B$80,MATCH(D199,품목마스터!$A$6:$A$80,0)),"")</f>
        <v/>
      </c>
      <c r="F199" s="20" t="n"/>
      <c r="G199" s="21" t="n"/>
      <c r="H199" s="21">
        <f>IFERROR(INDEX(품목마스터!$J$6:$J$80,MATCH(D199,품목마스터!$A$6:$A$80,0)),"")</f>
        <v/>
      </c>
      <c r="I199" s="21">
        <f>IF(OR(G199="",H199=""),"",G199*H199)</f>
        <v/>
      </c>
      <c r="J199" s="20" t="n"/>
      <c r="K199" s="20" t="n"/>
      <c r="L199" s="20" t="n"/>
      <c r="M199" s="20" t="n"/>
    </row>
    <row r="200">
      <c r="A200" s="22" t="n"/>
      <c r="B200" s="20" t="n"/>
      <c r="C200" s="20" t="n"/>
      <c r="D200" s="20" t="n"/>
      <c r="E200" s="20">
        <f>IFERROR(INDEX(품목마스터!$B$6:$B$80,MATCH(D200,품목마스터!$A$6:$A$80,0)),"")</f>
        <v/>
      </c>
      <c r="F200" s="20" t="n"/>
      <c r="G200" s="21" t="n"/>
      <c r="H200" s="21">
        <f>IFERROR(INDEX(품목마스터!$J$6:$J$80,MATCH(D200,품목마스터!$A$6:$A$80,0)),"")</f>
        <v/>
      </c>
      <c r="I200" s="21">
        <f>IF(OR(G200="",H200=""),"",G200*H200)</f>
        <v/>
      </c>
      <c r="J200" s="20" t="n"/>
      <c r="K200" s="20" t="n"/>
      <c r="L200" s="20" t="n"/>
      <c r="M200" s="20" t="n"/>
    </row>
    <row r="201">
      <c r="A201" s="22" t="n"/>
      <c r="B201" s="20" t="n"/>
      <c r="C201" s="20" t="n"/>
      <c r="D201" s="20" t="n"/>
      <c r="E201" s="20">
        <f>IFERROR(INDEX(품목마스터!$B$6:$B$80,MATCH(D201,품목마스터!$A$6:$A$80,0)),"")</f>
        <v/>
      </c>
      <c r="F201" s="20" t="n"/>
      <c r="G201" s="21" t="n"/>
      <c r="H201" s="21">
        <f>IFERROR(INDEX(품목마스터!$J$6:$J$80,MATCH(D201,품목마스터!$A$6:$A$80,0)),"")</f>
        <v/>
      </c>
      <c r="I201" s="21">
        <f>IF(OR(G201="",H201=""),"",G201*H201)</f>
        <v/>
      </c>
      <c r="J201" s="20" t="n"/>
      <c r="K201" s="20" t="n"/>
      <c r="L201" s="20" t="n"/>
      <c r="M201" s="20" t="n"/>
    </row>
    <row r="202">
      <c r="A202" s="22" t="n"/>
      <c r="B202" s="20" t="n"/>
      <c r="C202" s="20" t="n"/>
      <c r="D202" s="20" t="n"/>
      <c r="E202" s="20">
        <f>IFERROR(INDEX(품목마스터!$B$6:$B$80,MATCH(D202,품목마스터!$A$6:$A$80,0)),"")</f>
        <v/>
      </c>
      <c r="F202" s="20" t="n"/>
      <c r="G202" s="21" t="n"/>
      <c r="H202" s="21">
        <f>IFERROR(INDEX(품목마스터!$J$6:$J$80,MATCH(D202,품목마스터!$A$6:$A$80,0)),"")</f>
        <v/>
      </c>
      <c r="I202" s="21">
        <f>IF(OR(G202="",H202=""),"",G202*H202)</f>
        <v/>
      </c>
      <c r="J202" s="20" t="n"/>
      <c r="K202" s="20" t="n"/>
      <c r="L202" s="20" t="n"/>
      <c r="M202" s="20" t="n"/>
    </row>
    <row r="203">
      <c r="A203" s="22" t="n"/>
      <c r="B203" s="20" t="n"/>
      <c r="C203" s="20" t="n"/>
      <c r="D203" s="20" t="n"/>
      <c r="E203" s="20">
        <f>IFERROR(INDEX(품목마스터!$B$6:$B$80,MATCH(D203,품목마스터!$A$6:$A$80,0)),"")</f>
        <v/>
      </c>
      <c r="F203" s="20" t="n"/>
      <c r="G203" s="21" t="n"/>
      <c r="H203" s="21">
        <f>IFERROR(INDEX(품목마스터!$J$6:$J$80,MATCH(D203,품목마스터!$A$6:$A$80,0)),"")</f>
        <v/>
      </c>
      <c r="I203" s="21">
        <f>IF(OR(G203="",H203=""),"",G203*H203)</f>
        <v/>
      </c>
      <c r="J203" s="20" t="n"/>
      <c r="K203" s="20" t="n"/>
      <c r="L203" s="20" t="n"/>
      <c r="M203" s="20" t="n"/>
    </row>
    <row r="204">
      <c r="A204" s="22" t="n"/>
      <c r="B204" s="20" t="n"/>
      <c r="C204" s="20" t="n"/>
      <c r="D204" s="20" t="n"/>
      <c r="E204" s="20">
        <f>IFERROR(INDEX(품목마스터!$B$6:$B$80,MATCH(D204,품목마스터!$A$6:$A$80,0)),"")</f>
        <v/>
      </c>
      <c r="F204" s="20" t="n"/>
      <c r="G204" s="21" t="n"/>
      <c r="H204" s="21">
        <f>IFERROR(INDEX(품목마스터!$J$6:$J$80,MATCH(D204,품목마스터!$A$6:$A$80,0)),"")</f>
        <v/>
      </c>
      <c r="I204" s="21">
        <f>IF(OR(G204="",H204=""),"",G204*H204)</f>
        <v/>
      </c>
      <c r="J204" s="20" t="n"/>
      <c r="K204" s="20" t="n"/>
      <c r="L204" s="20" t="n"/>
      <c r="M204" s="20" t="n"/>
    </row>
    <row r="205">
      <c r="A205" s="22" t="n"/>
      <c r="B205" s="20" t="n"/>
      <c r="C205" s="20" t="n"/>
      <c r="D205" s="20" t="n"/>
      <c r="E205" s="20">
        <f>IFERROR(INDEX(품목마스터!$B$6:$B$80,MATCH(D205,품목마스터!$A$6:$A$80,0)),"")</f>
        <v/>
      </c>
      <c r="F205" s="20" t="n"/>
      <c r="G205" s="21" t="n"/>
      <c r="H205" s="21">
        <f>IFERROR(INDEX(품목마스터!$J$6:$J$80,MATCH(D205,품목마스터!$A$6:$A$80,0)),"")</f>
        <v/>
      </c>
      <c r="I205" s="21">
        <f>IF(OR(G205="",H205=""),"",G205*H205)</f>
        <v/>
      </c>
      <c r="J205" s="20" t="n"/>
      <c r="K205" s="20" t="n"/>
      <c r="L205" s="20" t="n"/>
      <c r="M205" s="20" t="n"/>
    </row>
  </sheetData>
  <mergeCells count="3">
    <mergeCell ref="A1:M2"/>
    <mergeCell ref="L3:M3"/>
    <mergeCell ref="A3:K3"/>
  </mergeCells>
  <conditionalFormatting sqref="L6:L205">
    <cfRule type="expression" priority="1" dxfId="0">
      <formula>$L6="확인필요"</formula>
    </cfRule>
  </conditionalFormatting>
  <conditionalFormatting sqref="C6:C205">
    <cfRule type="expression" priority="2" dxfId="1">
      <formula>OR($C6="조정출고",$C6="조정입고")</formula>
    </cfRule>
  </conditionalFormatting>
  <dataValidations count="4">
    <dataValidation sqref="C6:C205" showDropDown="0" showInputMessage="0" showErrorMessage="0" allowBlank="1" errorTitle="입력값 확인" error="목록에서 값을 선택하거나 형식에 맞게 입력해 주세요." type="list">
      <formula1>"입고,출고,조정입고,조정출고,반품입고"</formula1>
    </dataValidation>
    <dataValidation sqref="D6:D205" showDropDown="0" showInputMessage="0" showErrorMessage="0" allowBlank="1" errorTitle="입력값 확인" error="목록에서 값을 선택하거나 형식에 맞게 입력해 주세요." type="list">
      <formula1>=품목마스터!$A$6:$A$80</formula1>
    </dataValidation>
    <dataValidation sqref="J6:J205" showDropDown="0" showInputMessage="0" showErrorMessage="0" allowBlank="1" errorTitle="입력값 확인" error="목록에서 값을 선택하거나 형식에 맞게 입력해 주세요." type="list">
      <formula1>"1창고,2창고,3창고"</formula1>
    </dataValidation>
    <dataValidation sqref="L6:L205" showDropDown="0" showInputMessage="0" showErrorMessage="0" allowBlank="1" errorTitle="입력값 확인" error="목록에서 값을 선택하거나 형식에 맞게 입력해 주세요." type="list">
      <formula1>"완료,확인필요,보류"</formula1>
    </dataValidation>
  </dataValidations>
  <pageMargins left="0.35" right="0.35" top="0.5" bottom="0.5" header="0.5" footer="0.5"/>
  <pageSetup orientation="landscape" fitToHeight="0" fitToWidth="1"/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O80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3" customWidth="1" min="1" max="1"/>
    <col width="22" customWidth="1" min="2" max="2"/>
    <col width="12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3" customWidth="1" min="13" max="13"/>
    <col width="12" customWidth="1" min="14" max="14"/>
    <col width="18" customWidth="1" min="15" max="15"/>
  </cols>
  <sheetData>
    <row r="1" ht="28" customHeight="1">
      <c r="A1" s="1" t="inlineStr">
        <is>
          <t>현재고</t>
        </is>
      </c>
    </row>
    <row r="2" ht="28" customHeight="1">
      <c r="A2" s="2" t="n"/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</row>
    <row r="3" ht="26" customHeight="1">
      <c r="A3" s="3" t="inlineStr">
        <is>
          <t>품목마스터와 입출고기록을 합산해 현재고, 상태, 발주 권장 수량을 자동 계산합니다.</t>
        </is>
      </c>
      <c r="B3" s="4" t="n"/>
      <c r="C3" s="4" t="n"/>
      <c r="D3" s="4" t="n"/>
      <c r="E3" s="4" t="n"/>
      <c r="F3" s="4" t="n"/>
      <c r="G3" s="4" t="n"/>
      <c r="H3" s="4" t="n"/>
      <c r="I3" s="4" t="n"/>
      <c r="J3" s="4" t="n"/>
      <c r="K3" s="4" t="n"/>
      <c r="L3" s="4" t="n"/>
      <c r="M3" s="4" t="n"/>
      <c r="N3" s="5" t="inlineStr">
        <is>
          <t>STACKCUBE TEMPLATE</t>
        </is>
      </c>
    </row>
    <row r="5">
      <c r="A5" s="19" t="inlineStr">
        <is>
          <t>품목코드</t>
        </is>
      </c>
      <c r="B5" s="19" t="inlineStr">
        <is>
          <t>품목명</t>
        </is>
      </c>
      <c r="C5" s="19" t="inlineStr">
        <is>
          <t>카테고리</t>
        </is>
      </c>
      <c r="D5" s="19" t="inlineStr">
        <is>
          <t>위치</t>
        </is>
      </c>
      <c r="E5" s="19" t="inlineStr">
        <is>
          <t>기초재고</t>
        </is>
      </c>
      <c r="F5" s="19" t="inlineStr">
        <is>
          <t>입고합계</t>
        </is>
      </c>
      <c r="G5" s="19" t="inlineStr">
        <is>
          <t>출고합계</t>
        </is>
      </c>
      <c r="H5" s="19" t="inlineStr">
        <is>
          <t>현재고</t>
        </is>
      </c>
      <c r="I5" s="19" t="inlineStr">
        <is>
          <t>안전재고</t>
        </is>
      </c>
      <c r="J5" s="19" t="inlineStr">
        <is>
          <t>목표재고</t>
        </is>
      </c>
      <c r="K5" s="19" t="inlineStr">
        <is>
          <t>상태</t>
        </is>
      </c>
      <c r="L5" s="19" t="inlineStr">
        <is>
          <t>권장발주</t>
        </is>
      </c>
      <c r="M5" s="19" t="inlineStr">
        <is>
          <t>재고금액</t>
        </is>
      </c>
      <c r="N5" s="19" t="inlineStr">
        <is>
          <t>최근거래일</t>
        </is>
      </c>
      <c r="O5" s="19" t="inlineStr">
        <is>
          <t>비고</t>
        </is>
      </c>
    </row>
    <row r="6">
      <c r="A6" s="20">
        <f>IF(품목마스터!A6="","",품목마스터!A6)</f>
        <v/>
      </c>
      <c r="B6" s="20">
        <f>IF(A6="","",INDEX(품목마스터!$B$6:$B$80,MATCH(A6,품목마스터!$A$6:$A$80,0)))</f>
        <v/>
      </c>
      <c r="C6" s="20">
        <f>IF(A6="","",INDEX(품목마스터!$C$6:$C$80,MATCH(A6,품목마스터!$A$6:$A$80,0)))</f>
        <v/>
      </c>
      <c r="D6" s="20">
        <f>IF(A6="","",INDEX(품목마스터!$G$6:$G$80,MATCH(A6,품목마스터!$A$6:$A$80,0)))</f>
        <v/>
      </c>
      <c r="E6" s="21">
        <f>IF(A6="","",INDEX(품목마스터!$E$6:$E$80,MATCH(A6,품목마스터!$A$6:$A$80,0)))</f>
        <v/>
      </c>
      <c r="F6" s="21">
        <f>IF(A6="","",SUMIFS(입출고기록!$G$6:$G$205,입출고기록!$D$6:$D$205,A6,입출고기록!$C$6:$C$205,"입고")+SUMIFS(입출고기록!$G$6:$G$205,입출고기록!$D$6:$D$205,A6,입출고기록!$C$6:$C$205,"조정입고")+SUMIFS(입출고기록!$G$6:$G$205,입출고기록!$D$6:$D$205,A6,입출고기록!$C$6:$C$205,"반품입고"))</f>
        <v/>
      </c>
      <c r="G6" s="21">
        <f>IF(A6="","",SUMIFS(입출고기록!$G$6:$G$205,입출고기록!$D$6:$D$205,A6,입출고기록!$C$6:$C$205,"출고")+SUMIFS(입출고기록!$G$6:$G$205,입출고기록!$D$6:$D$205,A6,입출고기록!$C$6:$C$205,"조정출고"))</f>
        <v/>
      </c>
      <c r="H6" s="21">
        <f>IF(A6="","",E6+F6-G6)</f>
        <v/>
      </c>
      <c r="I6" s="21">
        <f>IF(A6="","",INDEX(품목마스터!$H$6:$H$80,MATCH(A6,품목마스터!$A$6:$A$80,0)))</f>
        <v/>
      </c>
      <c r="J6" s="21">
        <f>IF(A6="","",INDEX(품목마스터!$I$6:$I$80,MATCH(A6,품목마스터!$A$6:$A$80,0)))</f>
        <v/>
      </c>
      <c r="K6" s="21">
        <f>IF(A6="","",IF(H6&lt;=0,"품절",IF(H6&lt;I6,"위험",IF(H6&lt;J6*0.7,"재주문","정상"))))</f>
        <v/>
      </c>
      <c r="L6" s="21">
        <f>IF(A6="","",MAX(0,J6-H6))</f>
        <v/>
      </c>
      <c r="M6" s="21">
        <f>IF(A6="","",H6*INDEX(품목마스터!$J$6:$J$80,MATCH(A6,품목마스터!$A$6:$A$80,0)))</f>
        <v/>
      </c>
      <c r="N6" s="22">
        <f>IFERROR(MAXIFS(입출고기록!$A$6:$A$205,입출고기록!$D$6:$D$205,A6),"")</f>
        <v/>
      </c>
      <c r="O6" s="20" t="n"/>
    </row>
    <row r="7">
      <c r="A7" s="20">
        <f>IF(품목마스터!A7="","",품목마스터!A7)</f>
        <v/>
      </c>
      <c r="B7" s="20">
        <f>IF(A7="","",INDEX(품목마스터!$B$6:$B$80,MATCH(A7,품목마스터!$A$6:$A$80,0)))</f>
        <v/>
      </c>
      <c r="C7" s="20">
        <f>IF(A7="","",INDEX(품목마스터!$C$6:$C$80,MATCH(A7,품목마스터!$A$6:$A$80,0)))</f>
        <v/>
      </c>
      <c r="D7" s="20">
        <f>IF(A7="","",INDEX(품목마스터!$G$6:$G$80,MATCH(A7,품목마스터!$A$6:$A$80,0)))</f>
        <v/>
      </c>
      <c r="E7" s="21">
        <f>IF(A7="","",INDEX(품목마스터!$E$6:$E$80,MATCH(A7,품목마스터!$A$6:$A$80,0)))</f>
        <v/>
      </c>
      <c r="F7" s="21">
        <f>IF(A7="","",SUMIFS(입출고기록!$G$6:$G$205,입출고기록!$D$6:$D$205,A7,입출고기록!$C$6:$C$205,"입고")+SUMIFS(입출고기록!$G$6:$G$205,입출고기록!$D$6:$D$205,A7,입출고기록!$C$6:$C$205,"조정입고")+SUMIFS(입출고기록!$G$6:$G$205,입출고기록!$D$6:$D$205,A7,입출고기록!$C$6:$C$205,"반품입고"))</f>
        <v/>
      </c>
      <c r="G7" s="21">
        <f>IF(A7="","",SUMIFS(입출고기록!$G$6:$G$205,입출고기록!$D$6:$D$205,A7,입출고기록!$C$6:$C$205,"출고")+SUMIFS(입출고기록!$G$6:$G$205,입출고기록!$D$6:$D$205,A7,입출고기록!$C$6:$C$205,"조정출고"))</f>
        <v/>
      </c>
      <c r="H7" s="21">
        <f>IF(A7="","",E7+F7-G7)</f>
        <v/>
      </c>
      <c r="I7" s="21">
        <f>IF(A7="","",INDEX(품목마스터!$H$6:$H$80,MATCH(A7,품목마스터!$A$6:$A$80,0)))</f>
        <v/>
      </c>
      <c r="J7" s="21">
        <f>IF(A7="","",INDEX(품목마스터!$I$6:$I$80,MATCH(A7,품목마스터!$A$6:$A$80,0)))</f>
        <v/>
      </c>
      <c r="K7" s="21">
        <f>IF(A7="","",IF(H7&lt;=0,"품절",IF(H7&lt;I7,"위험",IF(H7&lt;J7*0.7,"재주문","정상"))))</f>
        <v/>
      </c>
      <c r="L7" s="21">
        <f>IF(A7="","",MAX(0,J7-H7))</f>
        <v/>
      </c>
      <c r="M7" s="21">
        <f>IF(A7="","",H7*INDEX(품목마스터!$J$6:$J$80,MATCH(A7,품목마스터!$A$6:$A$80,0)))</f>
        <v/>
      </c>
      <c r="N7" s="22">
        <f>IFERROR(MAXIFS(입출고기록!$A$6:$A$205,입출고기록!$D$6:$D$205,A7),"")</f>
        <v/>
      </c>
      <c r="O7" s="20" t="n"/>
    </row>
    <row r="8">
      <c r="A8" s="20">
        <f>IF(품목마스터!A8="","",품목마스터!A8)</f>
        <v/>
      </c>
      <c r="B8" s="20">
        <f>IF(A8="","",INDEX(품목마스터!$B$6:$B$80,MATCH(A8,품목마스터!$A$6:$A$80,0)))</f>
        <v/>
      </c>
      <c r="C8" s="20">
        <f>IF(A8="","",INDEX(품목마스터!$C$6:$C$80,MATCH(A8,품목마스터!$A$6:$A$80,0)))</f>
        <v/>
      </c>
      <c r="D8" s="20">
        <f>IF(A8="","",INDEX(품목마스터!$G$6:$G$80,MATCH(A8,품목마스터!$A$6:$A$80,0)))</f>
        <v/>
      </c>
      <c r="E8" s="21">
        <f>IF(A8="","",INDEX(품목마스터!$E$6:$E$80,MATCH(A8,품목마스터!$A$6:$A$80,0)))</f>
        <v/>
      </c>
      <c r="F8" s="21">
        <f>IF(A8="","",SUMIFS(입출고기록!$G$6:$G$205,입출고기록!$D$6:$D$205,A8,입출고기록!$C$6:$C$205,"입고")+SUMIFS(입출고기록!$G$6:$G$205,입출고기록!$D$6:$D$205,A8,입출고기록!$C$6:$C$205,"조정입고")+SUMIFS(입출고기록!$G$6:$G$205,입출고기록!$D$6:$D$205,A8,입출고기록!$C$6:$C$205,"반품입고"))</f>
        <v/>
      </c>
      <c r="G8" s="21">
        <f>IF(A8="","",SUMIFS(입출고기록!$G$6:$G$205,입출고기록!$D$6:$D$205,A8,입출고기록!$C$6:$C$205,"출고")+SUMIFS(입출고기록!$G$6:$G$205,입출고기록!$D$6:$D$205,A8,입출고기록!$C$6:$C$205,"조정출고"))</f>
        <v/>
      </c>
      <c r="H8" s="21">
        <f>IF(A8="","",E8+F8-G8)</f>
        <v/>
      </c>
      <c r="I8" s="21">
        <f>IF(A8="","",INDEX(품목마스터!$H$6:$H$80,MATCH(A8,품목마스터!$A$6:$A$80,0)))</f>
        <v/>
      </c>
      <c r="J8" s="21">
        <f>IF(A8="","",INDEX(품목마스터!$I$6:$I$80,MATCH(A8,품목마스터!$A$6:$A$80,0)))</f>
        <v/>
      </c>
      <c r="K8" s="21">
        <f>IF(A8="","",IF(H8&lt;=0,"품절",IF(H8&lt;I8,"위험",IF(H8&lt;J8*0.7,"재주문","정상"))))</f>
        <v/>
      </c>
      <c r="L8" s="21">
        <f>IF(A8="","",MAX(0,J8-H8))</f>
        <v/>
      </c>
      <c r="M8" s="21">
        <f>IF(A8="","",H8*INDEX(품목마스터!$J$6:$J$80,MATCH(A8,품목마스터!$A$6:$A$80,0)))</f>
        <v/>
      </c>
      <c r="N8" s="22">
        <f>IFERROR(MAXIFS(입출고기록!$A$6:$A$205,입출고기록!$D$6:$D$205,A8),"")</f>
        <v/>
      </c>
      <c r="O8" s="20" t="n"/>
    </row>
    <row r="9">
      <c r="A9" s="20">
        <f>IF(품목마스터!A9="","",품목마스터!A9)</f>
        <v/>
      </c>
      <c r="B9" s="20">
        <f>IF(A9="","",INDEX(품목마스터!$B$6:$B$80,MATCH(A9,품목마스터!$A$6:$A$80,0)))</f>
        <v/>
      </c>
      <c r="C9" s="20">
        <f>IF(A9="","",INDEX(품목마스터!$C$6:$C$80,MATCH(A9,품목마스터!$A$6:$A$80,0)))</f>
        <v/>
      </c>
      <c r="D9" s="20">
        <f>IF(A9="","",INDEX(품목마스터!$G$6:$G$80,MATCH(A9,품목마스터!$A$6:$A$80,0)))</f>
        <v/>
      </c>
      <c r="E9" s="21">
        <f>IF(A9="","",INDEX(품목마스터!$E$6:$E$80,MATCH(A9,품목마스터!$A$6:$A$80,0)))</f>
        <v/>
      </c>
      <c r="F9" s="21">
        <f>IF(A9="","",SUMIFS(입출고기록!$G$6:$G$205,입출고기록!$D$6:$D$205,A9,입출고기록!$C$6:$C$205,"입고")+SUMIFS(입출고기록!$G$6:$G$205,입출고기록!$D$6:$D$205,A9,입출고기록!$C$6:$C$205,"조정입고")+SUMIFS(입출고기록!$G$6:$G$205,입출고기록!$D$6:$D$205,A9,입출고기록!$C$6:$C$205,"반품입고"))</f>
        <v/>
      </c>
      <c r="G9" s="21">
        <f>IF(A9="","",SUMIFS(입출고기록!$G$6:$G$205,입출고기록!$D$6:$D$205,A9,입출고기록!$C$6:$C$205,"출고")+SUMIFS(입출고기록!$G$6:$G$205,입출고기록!$D$6:$D$205,A9,입출고기록!$C$6:$C$205,"조정출고"))</f>
        <v/>
      </c>
      <c r="H9" s="21">
        <f>IF(A9="","",E9+F9-G9)</f>
        <v/>
      </c>
      <c r="I9" s="21">
        <f>IF(A9="","",INDEX(품목마스터!$H$6:$H$80,MATCH(A9,품목마스터!$A$6:$A$80,0)))</f>
        <v/>
      </c>
      <c r="J9" s="21">
        <f>IF(A9="","",INDEX(품목마스터!$I$6:$I$80,MATCH(A9,품목마스터!$A$6:$A$80,0)))</f>
        <v/>
      </c>
      <c r="K9" s="21">
        <f>IF(A9="","",IF(H9&lt;=0,"품절",IF(H9&lt;I9,"위험",IF(H9&lt;J9*0.7,"재주문","정상"))))</f>
        <v/>
      </c>
      <c r="L9" s="21">
        <f>IF(A9="","",MAX(0,J9-H9))</f>
        <v/>
      </c>
      <c r="M9" s="21">
        <f>IF(A9="","",H9*INDEX(품목마스터!$J$6:$J$80,MATCH(A9,품목마스터!$A$6:$A$80,0)))</f>
        <v/>
      </c>
      <c r="N9" s="22">
        <f>IFERROR(MAXIFS(입출고기록!$A$6:$A$205,입출고기록!$D$6:$D$205,A9),"")</f>
        <v/>
      </c>
      <c r="O9" s="20" t="n"/>
    </row>
    <row r="10">
      <c r="A10" s="20">
        <f>IF(품목마스터!A10="","",품목마스터!A10)</f>
        <v/>
      </c>
      <c r="B10" s="20">
        <f>IF(A10="","",INDEX(품목마스터!$B$6:$B$80,MATCH(A10,품목마스터!$A$6:$A$80,0)))</f>
        <v/>
      </c>
      <c r="C10" s="20">
        <f>IF(A10="","",INDEX(품목마스터!$C$6:$C$80,MATCH(A10,품목마스터!$A$6:$A$80,0)))</f>
        <v/>
      </c>
      <c r="D10" s="20">
        <f>IF(A10="","",INDEX(품목마스터!$G$6:$G$80,MATCH(A10,품목마스터!$A$6:$A$80,0)))</f>
        <v/>
      </c>
      <c r="E10" s="21">
        <f>IF(A10="","",INDEX(품목마스터!$E$6:$E$80,MATCH(A10,품목마스터!$A$6:$A$80,0)))</f>
        <v/>
      </c>
      <c r="F10" s="21">
        <f>IF(A10="","",SUMIFS(입출고기록!$G$6:$G$205,입출고기록!$D$6:$D$205,A10,입출고기록!$C$6:$C$205,"입고")+SUMIFS(입출고기록!$G$6:$G$205,입출고기록!$D$6:$D$205,A10,입출고기록!$C$6:$C$205,"조정입고")+SUMIFS(입출고기록!$G$6:$G$205,입출고기록!$D$6:$D$205,A10,입출고기록!$C$6:$C$205,"반품입고"))</f>
        <v/>
      </c>
      <c r="G10" s="21">
        <f>IF(A10="","",SUMIFS(입출고기록!$G$6:$G$205,입출고기록!$D$6:$D$205,A10,입출고기록!$C$6:$C$205,"출고")+SUMIFS(입출고기록!$G$6:$G$205,입출고기록!$D$6:$D$205,A10,입출고기록!$C$6:$C$205,"조정출고"))</f>
        <v/>
      </c>
      <c r="H10" s="21">
        <f>IF(A10="","",E10+F10-G10)</f>
        <v/>
      </c>
      <c r="I10" s="21">
        <f>IF(A10="","",INDEX(품목마스터!$H$6:$H$80,MATCH(A10,품목마스터!$A$6:$A$80,0)))</f>
        <v/>
      </c>
      <c r="J10" s="21">
        <f>IF(A10="","",INDEX(품목마스터!$I$6:$I$80,MATCH(A10,품목마스터!$A$6:$A$80,0)))</f>
        <v/>
      </c>
      <c r="K10" s="21">
        <f>IF(A10="","",IF(H10&lt;=0,"품절",IF(H10&lt;I10,"위험",IF(H10&lt;J10*0.7,"재주문","정상"))))</f>
        <v/>
      </c>
      <c r="L10" s="21">
        <f>IF(A10="","",MAX(0,J10-H10))</f>
        <v/>
      </c>
      <c r="M10" s="21">
        <f>IF(A10="","",H10*INDEX(품목마스터!$J$6:$J$80,MATCH(A10,품목마스터!$A$6:$A$80,0)))</f>
        <v/>
      </c>
      <c r="N10" s="22">
        <f>IFERROR(MAXIFS(입출고기록!$A$6:$A$205,입출고기록!$D$6:$D$205,A10),"")</f>
        <v/>
      </c>
      <c r="O10" s="20" t="n"/>
    </row>
    <row r="11">
      <c r="A11" s="20">
        <f>IF(품목마스터!A11="","",품목마스터!A11)</f>
        <v/>
      </c>
      <c r="B11" s="20">
        <f>IF(A11="","",INDEX(품목마스터!$B$6:$B$80,MATCH(A11,품목마스터!$A$6:$A$80,0)))</f>
        <v/>
      </c>
      <c r="C11" s="20">
        <f>IF(A11="","",INDEX(품목마스터!$C$6:$C$80,MATCH(A11,품목마스터!$A$6:$A$80,0)))</f>
        <v/>
      </c>
      <c r="D11" s="20">
        <f>IF(A11="","",INDEX(품목마스터!$G$6:$G$80,MATCH(A11,품목마스터!$A$6:$A$80,0)))</f>
        <v/>
      </c>
      <c r="E11" s="21">
        <f>IF(A11="","",INDEX(품목마스터!$E$6:$E$80,MATCH(A11,품목마스터!$A$6:$A$80,0)))</f>
        <v/>
      </c>
      <c r="F11" s="21">
        <f>IF(A11="","",SUMIFS(입출고기록!$G$6:$G$205,입출고기록!$D$6:$D$205,A11,입출고기록!$C$6:$C$205,"입고")+SUMIFS(입출고기록!$G$6:$G$205,입출고기록!$D$6:$D$205,A11,입출고기록!$C$6:$C$205,"조정입고")+SUMIFS(입출고기록!$G$6:$G$205,입출고기록!$D$6:$D$205,A11,입출고기록!$C$6:$C$205,"반품입고"))</f>
        <v/>
      </c>
      <c r="G11" s="21">
        <f>IF(A11="","",SUMIFS(입출고기록!$G$6:$G$205,입출고기록!$D$6:$D$205,A11,입출고기록!$C$6:$C$205,"출고")+SUMIFS(입출고기록!$G$6:$G$205,입출고기록!$D$6:$D$205,A11,입출고기록!$C$6:$C$205,"조정출고"))</f>
        <v/>
      </c>
      <c r="H11" s="21">
        <f>IF(A11="","",E11+F11-G11)</f>
        <v/>
      </c>
      <c r="I11" s="21">
        <f>IF(A11="","",INDEX(품목마스터!$H$6:$H$80,MATCH(A11,품목마스터!$A$6:$A$80,0)))</f>
        <v/>
      </c>
      <c r="J11" s="21">
        <f>IF(A11="","",INDEX(품목마스터!$I$6:$I$80,MATCH(A11,품목마스터!$A$6:$A$80,0)))</f>
        <v/>
      </c>
      <c r="K11" s="21">
        <f>IF(A11="","",IF(H11&lt;=0,"품절",IF(H11&lt;I11,"위험",IF(H11&lt;J11*0.7,"재주문","정상"))))</f>
        <v/>
      </c>
      <c r="L11" s="21">
        <f>IF(A11="","",MAX(0,J11-H11))</f>
        <v/>
      </c>
      <c r="M11" s="21">
        <f>IF(A11="","",H11*INDEX(품목마스터!$J$6:$J$80,MATCH(A11,품목마스터!$A$6:$A$80,0)))</f>
        <v/>
      </c>
      <c r="N11" s="22">
        <f>IFERROR(MAXIFS(입출고기록!$A$6:$A$205,입출고기록!$D$6:$D$205,A11),"")</f>
        <v/>
      </c>
      <c r="O11" s="20" t="n"/>
    </row>
    <row r="12">
      <c r="A12" s="20">
        <f>IF(품목마스터!A12="","",품목마스터!A12)</f>
        <v/>
      </c>
      <c r="B12" s="20">
        <f>IF(A12="","",INDEX(품목마스터!$B$6:$B$80,MATCH(A12,품목마스터!$A$6:$A$80,0)))</f>
        <v/>
      </c>
      <c r="C12" s="20">
        <f>IF(A12="","",INDEX(품목마스터!$C$6:$C$80,MATCH(A12,품목마스터!$A$6:$A$80,0)))</f>
        <v/>
      </c>
      <c r="D12" s="20">
        <f>IF(A12="","",INDEX(품목마스터!$G$6:$G$80,MATCH(A12,품목마스터!$A$6:$A$80,0)))</f>
        <v/>
      </c>
      <c r="E12" s="21">
        <f>IF(A12="","",INDEX(품목마스터!$E$6:$E$80,MATCH(A12,품목마스터!$A$6:$A$80,0)))</f>
        <v/>
      </c>
      <c r="F12" s="21">
        <f>IF(A12="","",SUMIFS(입출고기록!$G$6:$G$205,입출고기록!$D$6:$D$205,A12,입출고기록!$C$6:$C$205,"입고")+SUMIFS(입출고기록!$G$6:$G$205,입출고기록!$D$6:$D$205,A12,입출고기록!$C$6:$C$205,"조정입고")+SUMIFS(입출고기록!$G$6:$G$205,입출고기록!$D$6:$D$205,A12,입출고기록!$C$6:$C$205,"반품입고"))</f>
        <v/>
      </c>
      <c r="G12" s="21">
        <f>IF(A12="","",SUMIFS(입출고기록!$G$6:$G$205,입출고기록!$D$6:$D$205,A12,입출고기록!$C$6:$C$205,"출고")+SUMIFS(입출고기록!$G$6:$G$205,입출고기록!$D$6:$D$205,A12,입출고기록!$C$6:$C$205,"조정출고"))</f>
        <v/>
      </c>
      <c r="H12" s="21">
        <f>IF(A12="","",E12+F12-G12)</f>
        <v/>
      </c>
      <c r="I12" s="21">
        <f>IF(A12="","",INDEX(품목마스터!$H$6:$H$80,MATCH(A12,품목마스터!$A$6:$A$80,0)))</f>
        <v/>
      </c>
      <c r="J12" s="21">
        <f>IF(A12="","",INDEX(품목마스터!$I$6:$I$80,MATCH(A12,품목마스터!$A$6:$A$80,0)))</f>
        <v/>
      </c>
      <c r="K12" s="21">
        <f>IF(A12="","",IF(H12&lt;=0,"품절",IF(H12&lt;I12,"위험",IF(H12&lt;J12*0.7,"재주문","정상"))))</f>
        <v/>
      </c>
      <c r="L12" s="21">
        <f>IF(A12="","",MAX(0,J12-H12))</f>
        <v/>
      </c>
      <c r="M12" s="21">
        <f>IF(A12="","",H12*INDEX(품목마스터!$J$6:$J$80,MATCH(A12,품목마스터!$A$6:$A$80,0)))</f>
        <v/>
      </c>
      <c r="N12" s="22">
        <f>IFERROR(MAXIFS(입출고기록!$A$6:$A$205,입출고기록!$D$6:$D$205,A12),"")</f>
        <v/>
      </c>
      <c r="O12" s="20" t="n"/>
    </row>
    <row r="13">
      <c r="A13" s="20">
        <f>IF(품목마스터!A13="","",품목마스터!A13)</f>
        <v/>
      </c>
      <c r="B13" s="20">
        <f>IF(A13="","",INDEX(품목마스터!$B$6:$B$80,MATCH(A13,품목마스터!$A$6:$A$80,0)))</f>
        <v/>
      </c>
      <c r="C13" s="20">
        <f>IF(A13="","",INDEX(품목마스터!$C$6:$C$80,MATCH(A13,품목마스터!$A$6:$A$80,0)))</f>
        <v/>
      </c>
      <c r="D13" s="20">
        <f>IF(A13="","",INDEX(품목마스터!$G$6:$G$80,MATCH(A13,품목마스터!$A$6:$A$80,0)))</f>
        <v/>
      </c>
      <c r="E13" s="21">
        <f>IF(A13="","",INDEX(품목마스터!$E$6:$E$80,MATCH(A13,품목마스터!$A$6:$A$80,0)))</f>
        <v/>
      </c>
      <c r="F13" s="21">
        <f>IF(A13="","",SUMIFS(입출고기록!$G$6:$G$205,입출고기록!$D$6:$D$205,A13,입출고기록!$C$6:$C$205,"입고")+SUMIFS(입출고기록!$G$6:$G$205,입출고기록!$D$6:$D$205,A13,입출고기록!$C$6:$C$205,"조정입고")+SUMIFS(입출고기록!$G$6:$G$205,입출고기록!$D$6:$D$205,A13,입출고기록!$C$6:$C$205,"반품입고"))</f>
        <v/>
      </c>
      <c r="G13" s="21">
        <f>IF(A13="","",SUMIFS(입출고기록!$G$6:$G$205,입출고기록!$D$6:$D$205,A13,입출고기록!$C$6:$C$205,"출고")+SUMIFS(입출고기록!$G$6:$G$205,입출고기록!$D$6:$D$205,A13,입출고기록!$C$6:$C$205,"조정출고"))</f>
        <v/>
      </c>
      <c r="H13" s="21">
        <f>IF(A13="","",E13+F13-G13)</f>
        <v/>
      </c>
      <c r="I13" s="21">
        <f>IF(A13="","",INDEX(품목마스터!$H$6:$H$80,MATCH(A13,품목마스터!$A$6:$A$80,0)))</f>
        <v/>
      </c>
      <c r="J13" s="21">
        <f>IF(A13="","",INDEX(품목마스터!$I$6:$I$80,MATCH(A13,품목마스터!$A$6:$A$80,0)))</f>
        <v/>
      </c>
      <c r="K13" s="21">
        <f>IF(A13="","",IF(H13&lt;=0,"품절",IF(H13&lt;I13,"위험",IF(H13&lt;J13*0.7,"재주문","정상"))))</f>
        <v/>
      </c>
      <c r="L13" s="21">
        <f>IF(A13="","",MAX(0,J13-H13))</f>
        <v/>
      </c>
      <c r="M13" s="21">
        <f>IF(A13="","",H13*INDEX(품목마스터!$J$6:$J$80,MATCH(A13,품목마스터!$A$6:$A$80,0)))</f>
        <v/>
      </c>
      <c r="N13" s="22">
        <f>IFERROR(MAXIFS(입출고기록!$A$6:$A$205,입출고기록!$D$6:$D$205,A13),"")</f>
        <v/>
      </c>
      <c r="O13" s="20" t="n"/>
    </row>
    <row r="14">
      <c r="A14" s="20">
        <f>IF(품목마스터!A14="","",품목마스터!A14)</f>
        <v/>
      </c>
      <c r="B14" s="20">
        <f>IF(A14="","",INDEX(품목마스터!$B$6:$B$80,MATCH(A14,품목마스터!$A$6:$A$80,0)))</f>
        <v/>
      </c>
      <c r="C14" s="20">
        <f>IF(A14="","",INDEX(품목마스터!$C$6:$C$80,MATCH(A14,품목마스터!$A$6:$A$80,0)))</f>
        <v/>
      </c>
      <c r="D14" s="20">
        <f>IF(A14="","",INDEX(품목마스터!$G$6:$G$80,MATCH(A14,품목마스터!$A$6:$A$80,0)))</f>
        <v/>
      </c>
      <c r="E14" s="21">
        <f>IF(A14="","",INDEX(품목마스터!$E$6:$E$80,MATCH(A14,품목마스터!$A$6:$A$80,0)))</f>
        <v/>
      </c>
      <c r="F14" s="21">
        <f>IF(A14="","",SUMIFS(입출고기록!$G$6:$G$205,입출고기록!$D$6:$D$205,A14,입출고기록!$C$6:$C$205,"입고")+SUMIFS(입출고기록!$G$6:$G$205,입출고기록!$D$6:$D$205,A14,입출고기록!$C$6:$C$205,"조정입고")+SUMIFS(입출고기록!$G$6:$G$205,입출고기록!$D$6:$D$205,A14,입출고기록!$C$6:$C$205,"반품입고"))</f>
        <v/>
      </c>
      <c r="G14" s="21">
        <f>IF(A14="","",SUMIFS(입출고기록!$G$6:$G$205,입출고기록!$D$6:$D$205,A14,입출고기록!$C$6:$C$205,"출고")+SUMIFS(입출고기록!$G$6:$G$205,입출고기록!$D$6:$D$205,A14,입출고기록!$C$6:$C$205,"조정출고"))</f>
        <v/>
      </c>
      <c r="H14" s="21">
        <f>IF(A14="","",E14+F14-G14)</f>
        <v/>
      </c>
      <c r="I14" s="21">
        <f>IF(A14="","",INDEX(품목마스터!$H$6:$H$80,MATCH(A14,품목마스터!$A$6:$A$80,0)))</f>
        <v/>
      </c>
      <c r="J14" s="21">
        <f>IF(A14="","",INDEX(품목마스터!$I$6:$I$80,MATCH(A14,품목마스터!$A$6:$A$80,0)))</f>
        <v/>
      </c>
      <c r="K14" s="21">
        <f>IF(A14="","",IF(H14&lt;=0,"품절",IF(H14&lt;I14,"위험",IF(H14&lt;J14*0.7,"재주문","정상"))))</f>
        <v/>
      </c>
      <c r="L14" s="21">
        <f>IF(A14="","",MAX(0,J14-H14))</f>
        <v/>
      </c>
      <c r="M14" s="21">
        <f>IF(A14="","",H14*INDEX(품목마스터!$J$6:$J$80,MATCH(A14,품목마스터!$A$6:$A$80,0)))</f>
        <v/>
      </c>
      <c r="N14" s="22">
        <f>IFERROR(MAXIFS(입출고기록!$A$6:$A$205,입출고기록!$D$6:$D$205,A14),"")</f>
        <v/>
      </c>
      <c r="O14" s="20" t="n"/>
    </row>
    <row r="15">
      <c r="A15" s="20">
        <f>IF(품목마스터!A15="","",품목마스터!A15)</f>
        <v/>
      </c>
      <c r="B15" s="20">
        <f>IF(A15="","",INDEX(품목마스터!$B$6:$B$80,MATCH(A15,품목마스터!$A$6:$A$80,0)))</f>
        <v/>
      </c>
      <c r="C15" s="20">
        <f>IF(A15="","",INDEX(품목마스터!$C$6:$C$80,MATCH(A15,품목마스터!$A$6:$A$80,0)))</f>
        <v/>
      </c>
      <c r="D15" s="20">
        <f>IF(A15="","",INDEX(품목마스터!$G$6:$G$80,MATCH(A15,품목마스터!$A$6:$A$80,0)))</f>
        <v/>
      </c>
      <c r="E15" s="21">
        <f>IF(A15="","",INDEX(품목마스터!$E$6:$E$80,MATCH(A15,품목마스터!$A$6:$A$80,0)))</f>
        <v/>
      </c>
      <c r="F15" s="21">
        <f>IF(A15="","",SUMIFS(입출고기록!$G$6:$G$205,입출고기록!$D$6:$D$205,A15,입출고기록!$C$6:$C$205,"입고")+SUMIFS(입출고기록!$G$6:$G$205,입출고기록!$D$6:$D$205,A15,입출고기록!$C$6:$C$205,"조정입고")+SUMIFS(입출고기록!$G$6:$G$205,입출고기록!$D$6:$D$205,A15,입출고기록!$C$6:$C$205,"반품입고"))</f>
        <v/>
      </c>
      <c r="G15" s="21">
        <f>IF(A15="","",SUMIFS(입출고기록!$G$6:$G$205,입출고기록!$D$6:$D$205,A15,입출고기록!$C$6:$C$205,"출고")+SUMIFS(입출고기록!$G$6:$G$205,입출고기록!$D$6:$D$205,A15,입출고기록!$C$6:$C$205,"조정출고"))</f>
        <v/>
      </c>
      <c r="H15" s="21">
        <f>IF(A15="","",E15+F15-G15)</f>
        <v/>
      </c>
      <c r="I15" s="21">
        <f>IF(A15="","",INDEX(품목마스터!$H$6:$H$80,MATCH(A15,품목마스터!$A$6:$A$80,0)))</f>
        <v/>
      </c>
      <c r="J15" s="21">
        <f>IF(A15="","",INDEX(품목마스터!$I$6:$I$80,MATCH(A15,품목마스터!$A$6:$A$80,0)))</f>
        <v/>
      </c>
      <c r="K15" s="21">
        <f>IF(A15="","",IF(H15&lt;=0,"품절",IF(H15&lt;I15,"위험",IF(H15&lt;J15*0.7,"재주문","정상"))))</f>
        <v/>
      </c>
      <c r="L15" s="21">
        <f>IF(A15="","",MAX(0,J15-H15))</f>
        <v/>
      </c>
      <c r="M15" s="21">
        <f>IF(A15="","",H15*INDEX(품목마스터!$J$6:$J$80,MATCH(A15,품목마스터!$A$6:$A$80,0)))</f>
        <v/>
      </c>
      <c r="N15" s="22">
        <f>IFERROR(MAXIFS(입출고기록!$A$6:$A$205,입출고기록!$D$6:$D$205,A15),"")</f>
        <v/>
      </c>
      <c r="O15" s="20" t="n"/>
    </row>
    <row r="16">
      <c r="A16" s="20">
        <f>IF(품목마스터!A16="","",품목마스터!A16)</f>
        <v/>
      </c>
      <c r="B16" s="20">
        <f>IF(A16="","",INDEX(품목마스터!$B$6:$B$80,MATCH(A16,품목마스터!$A$6:$A$80,0)))</f>
        <v/>
      </c>
      <c r="C16" s="20">
        <f>IF(A16="","",INDEX(품목마스터!$C$6:$C$80,MATCH(A16,품목마스터!$A$6:$A$80,0)))</f>
        <v/>
      </c>
      <c r="D16" s="20">
        <f>IF(A16="","",INDEX(품목마스터!$G$6:$G$80,MATCH(A16,품목마스터!$A$6:$A$80,0)))</f>
        <v/>
      </c>
      <c r="E16" s="21">
        <f>IF(A16="","",INDEX(품목마스터!$E$6:$E$80,MATCH(A16,품목마스터!$A$6:$A$80,0)))</f>
        <v/>
      </c>
      <c r="F16" s="21">
        <f>IF(A16="","",SUMIFS(입출고기록!$G$6:$G$205,입출고기록!$D$6:$D$205,A16,입출고기록!$C$6:$C$205,"입고")+SUMIFS(입출고기록!$G$6:$G$205,입출고기록!$D$6:$D$205,A16,입출고기록!$C$6:$C$205,"조정입고")+SUMIFS(입출고기록!$G$6:$G$205,입출고기록!$D$6:$D$205,A16,입출고기록!$C$6:$C$205,"반품입고"))</f>
        <v/>
      </c>
      <c r="G16" s="21">
        <f>IF(A16="","",SUMIFS(입출고기록!$G$6:$G$205,입출고기록!$D$6:$D$205,A16,입출고기록!$C$6:$C$205,"출고")+SUMIFS(입출고기록!$G$6:$G$205,입출고기록!$D$6:$D$205,A16,입출고기록!$C$6:$C$205,"조정출고"))</f>
        <v/>
      </c>
      <c r="H16" s="21">
        <f>IF(A16="","",E16+F16-G16)</f>
        <v/>
      </c>
      <c r="I16" s="21">
        <f>IF(A16="","",INDEX(품목마스터!$H$6:$H$80,MATCH(A16,품목마스터!$A$6:$A$80,0)))</f>
        <v/>
      </c>
      <c r="J16" s="21">
        <f>IF(A16="","",INDEX(품목마스터!$I$6:$I$80,MATCH(A16,품목마스터!$A$6:$A$80,0)))</f>
        <v/>
      </c>
      <c r="K16" s="21">
        <f>IF(A16="","",IF(H16&lt;=0,"품절",IF(H16&lt;I16,"위험",IF(H16&lt;J16*0.7,"재주문","정상"))))</f>
        <v/>
      </c>
      <c r="L16" s="21">
        <f>IF(A16="","",MAX(0,J16-H16))</f>
        <v/>
      </c>
      <c r="M16" s="21">
        <f>IF(A16="","",H16*INDEX(품목마스터!$J$6:$J$80,MATCH(A16,품목마스터!$A$6:$A$80,0)))</f>
        <v/>
      </c>
      <c r="N16" s="22">
        <f>IFERROR(MAXIFS(입출고기록!$A$6:$A$205,입출고기록!$D$6:$D$205,A16),"")</f>
        <v/>
      </c>
      <c r="O16" s="20" t="n"/>
    </row>
    <row r="17">
      <c r="A17" s="20">
        <f>IF(품목마스터!A17="","",품목마스터!A17)</f>
        <v/>
      </c>
      <c r="B17" s="20">
        <f>IF(A17="","",INDEX(품목마스터!$B$6:$B$80,MATCH(A17,품목마스터!$A$6:$A$80,0)))</f>
        <v/>
      </c>
      <c r="C17" s="20">
        <f>IF(A17="","",INDEX(품목마스터!$C$6:$C$80,MATCH(A17,품목마스터!$A$6:$A$80,0)))</f>
        <v/>
      </c>
      <c r="D17" s="20">
        <f>IF(A17="","",INDEX(품목마스터!$G$6:$G$80,MATCH(A17,품목마스터!$A$6:$A$80,0)))</f>
        <v/>
      </c>
      <c r="E17" s="21">
        <f>IF(A17="","",INDEX(품목마스터!$E$6:$E$80,MATCH(A17,품목마스터!$A$6:$A$80,0)))</f>
        <v/>
      </c>
      <c r="F17" s="21">
        <f>IF(A17="","",SUMIFS(입출고기록!$G$6:$G$205,입출고기록!$D$6:$D$205,A17,입출고기록!$C$6:$C$205,"입고")+SUMIFS(입출고기록!$G$6:$G$205,입출고기록!$D$6:$D$205,A17,입출고기록!$C$6:$C$205,"조정입고")+SUMIFS(입출고기록!$G$6:$G$205,입출고기록!$D$6:$D$205,A17,입출고기록!$C$6:$C$205,"반품입고"))</f>
        <v/>
      </c>
      <c r="G17" s="21">
        <f>IF(A17="","",SUMIFS(입출고기록!$G$6:$G$205,입출고기록!$D$6:$D$205,A17,입출고기록!$C$6:$C$205,"출고")+SUMIFS(입출고기록!$G$6:$G$205,입출고기록!$D$6:$D$205,A17,입출고기록!$C$6:$C$205,"조정출고"))</f>
        <v/>
      </c>
      <c r="H17" s="21">
        <f>IF(A17="","",E17+F17-G17)</f>
        <v/>
      </c>
      <c r="I17" s="21">
        <f>IF(A17="","",INDEX(품목마스터!$H$6:$H$80,MATCH(A17,품목마스터!$A$6:$A$80,0)))</f>
        <v/>
      </c>
      <c r="J17" s="21">
        <f>IF(A17="","",INDEX(품목마스터!$I$6:$I$80,MATCH(A17,품목마스터!$A$6:$A$80,0)))</f>
        <v/>
      </c>
      <c r="K17" s="21">
        <f>IF(A17="","",IF(H17&lt;=0,"품절",IF(H17&lt;I17,"위험",IF(H17&lt;J17*0.7,"재주문","정상"))))</f>
        <v/>
      </c>
      <c r="L17" s="21">
        <f>IF(A17="","",MAX(0,J17-H17))</f>
        <v/>
      </c>
      <c r="M17" s="21">
        <f>IF(A17="","",H17*INDEX(품목마스터!$J$6:$J$80,MATCH(A17,품목마스터!$A$6:$A$80,0)))</f>
        <v/>
      </c>
      <c r="N17" s="22">
        <f>IFERROR(MAXIFS(입출고기록!$A$6:$A$205,입출고기록!$D$6:$D$205,A17),"")</f>
        <v/>
      </c>
      <c r="O17" s="20" t="n"/>
    </row>
    <row r="18">
      <c r="A18" s="20">
        <f>IF(품목마스터!A18="","",품목마스터!A18)</f>
        <v/>
      </c>
      <c r="B18" s="20">
        <f>IF(A18="","",INDEX(품목마스터!$B$6:$B$80,MATCH(A18,품목마스터!$A$6:$A$80,0)))</f>
        <v/>
      </c>
      <c r="C18" s="20">
        <f>IF(A18="","",INDEX(품목마스터!$C$6:$C$80,MATCH(A18,품목마스터!$A$6:$A$80,0)))</f>
        <v/>
      </c>
      <c r="D18" s="20">
        <f>IF(A18="","",INDEX(품목마스터!$G$6:$G$80,MATCH(A18,품목마스터!$A$6:$A$80,0)))</f>
        <v/>
      </c>
      <c r="E18" s="21">
        <f>IF(A18="","",INDEX(품목마스터!$E$6:$E$80,MATCH(A18,품목마스터!$A$6:$A$80,0)))</f>
        <v/>
      </c>
      <c r="F18" s="21">
        <f>IF(A18="","",SUMIFS(입출고기록!$G$6:$G$205,입출고기록!$D$6:$D$205,A18,입출고기록!$C$6:$C$205,"입고")+SUMIFS(입출고기록!$G$6:$G$205,입출고기록!$D$6:$D$205,A18,입출고기록!$C$6:$C$205,"조정입고")+SUMIFS(입출고기록!$G$6:$G$205,입출고기록!$D$6:$D$205,A18,입출고기록!$C$6:$C$205,"반품입고"))</f>
        <v/>
      </c>
      <c r="G18" s="21">
        <f>IF(A18="","",SUMIFS(입출고기록!$G$6:$G$205,입출고기록!$D$6:$D$205,A18,입출고기록!$C$6:$C$205,"출고")+SUMIFS(입출고기록!$G$6:$G$205,입출고기록!$D$6:$D$205,A18,입출고기록!$C$6:$C$205,"조정출고"))</f>
        <v/>
      </c>
      <c r="H18" s="21">
        <f>IF(A18="","",E18+F18-G18)</f>
        <v/>
      </c>
      <c r="I18" s="21">
        <f>IF(A18="","",INDEX(품목마스터!$H$6:$H$80,MATCH(A18,품목마스터!$A$6:$A$80,0)))</f>
        <v/>
      </c>
      <c r="J18" s="21">
        <f>IF(A18="","",INDEX(품목마스터!$I$6:$I$80,MATCH(A18,품목마스터!$A$6:$A$80,0)))</f>
        <v/>
      </c>
      <c r="K18" s="21">
        <f>IF(A18="","",IF(H18&lt;=0,"품절",IF(H18&lt;I18,"위험",IF(H18&lt;J18*0.7,"재주문","정상"))))</f>
        <v/>
      </c>
      <c r="L18" s="21">
        <f>IF(A18="","",MAX(0,J18-H18))</f>
        <v/>
      </c>
      <c r="M18" s="21">
        <f>IF(A18="","",H18*INDEX(품목마스터!$J$6:$J$80,MATCH(A18,품목마스터!$A$6:$A$80,0)))</f>
        <v/>
      </c>
      <c r="N18" s="22">
        <f>IFERROR(MAXIFS(입출고기록!$A$6:$A$205,입출고기록!$D$6:$D$205,A18),"")</f>
        <v/>
      </c>
      <c r="O18" s="20" t="n"/>
    </row>
    <row r="19">
      <c r="A19" s="20">
        <f>IF(품목마스터!A19="","",품목마스터!A19)</f>
        <v/>
      </c>
      <c r="B19" s="20">
        <f>IF(A19="","",INDEX(품목마스터!$B$6:$B$80,MATCH(A19,품목마스터!$A$6:$A$80,0)))</f>
        <v/>
      </c>
      <c r="C19" s="20">
        <f>IF(A19="","",INDEX(품목마스터!$C$6:$C$80,MATCH(A19,품목마스터!$A$6:$A$80,0)))</f>
        <v/>
      </c>
      <c r="D19" s="20">
        <f>IF(A19="","",INDEX(품목마스터!$G$6:$G$80,MATCH(A19,품목마스터!$A$6:$A$80,0)))</f>
        <v/>
      </c>
      <c r="E19" s="21">
        <f>IF(A19="","",INDEX(품목마스터!$E$6:$E$80,MATCH(A19,품목마스터!$A$6:$A$80,0)))</f>
        <v/>
      </c>
      <c r="F19" s="21">
        <f>IF(A19="","",SUMIFS(입출고기록!$G$6:$G$205,입출고기록!$D$6:$D$205,A19,입출고기록!$C$6:$C$205,"입고")+SUMIFS(입출고기록!$G$6:$G$205,입출고기록!$D$6:$D$205,A19,입출고기록!$C$6:$C$205,"조정입고")+SUMIFS(입출고기록!$G$6:$G$205,입출고기록!$D$6:$D$205,A19,입출고기록!$C$6:$C$205,"반품입고"))</f>
        <v/>
      </c>
      <c r="G19" s="21">
        <f>IF(A19="","",SUMIFS(입출고기록!$G$6:$G$205,입출고기록!$D$6:$D$205,A19,입출고기록!$C$6:$C$205,"출고")+SUMIFS(입출고기록!$G$6:$G$205,입출고기록!$D$6:$D$205,A19,입출고기록!$C$6:$C$205,"조정출고"))</f>
        <v/>
      </c>
      <c r="H19" s="21">
        <f>IF(A19="","",E19+F19-G19)</f>
        <v/>
      </c>
      <c r="I19" s="21">
        <f>IF(A19="","",INDEX(품목마스터!$H$6:$H$80,MATCH(A19,품목마스터!$A$6:$A$80,0)))</f>
        <v/>
      </c>
      <c r="J19" s="21">
        <f>IF(A19="","",INDEX(품목마스터!$I$6:$I$80,MATCH(A19,품목마스터!$A$6:$A$80,0)))</f>
        <v/>
      </c>
      <c r="K19" s="21">
        <f>IF(A19="","",IF(H19&lt;=0,"품절",IF(H19&lt;I19,"위험",IF(H19&lt;J19*0.7,"재주문","정상"))))</f>
        <v/>
      </c>
      <c r="L19" s="21">
        <f>IF(A19="","",MAX(0,J19-H19))</f>
        <v/>
      </c>
      <c r="M19" s="21">
        <f>IF(A19="","",H19*INDEX(품목마스터!$J$6:$J$80,MATCH(A19,품목마스터!$A$6:$A$80,0)))</f>
        <v/>
      </c>
      <c r="N19" s="22">
        <f>IFERROR(MAXIFS(입출고기록!$A$6:$A$205,입출고기록!$D$6:$D$205,A19),"")</f>
        <v/>
      </c>
      <c r="O19" s="20" t="n"/>
    </row>
    <row r="20">
      <c r="A20" s="20">
        <f>IF(품목마스터!A20="","",품목마스터!A20)</f>
        <v/>
      </c>
      <c r="B20" s="20">
        <f>IF(A20="","",INDEX(품목마스터!$B$6:$B$80,MATCH(A20,품목마스터!$A$6:$A$80,0)))</f>
        <v/>
      </c>
      <c r="C20" s="20">
        <f>IF(A20="","",INDEX(품목마스터!$C$6:$C$80,MATCH(A20,품목마스터!$A$6:$A$80,0)))</f>
        <v/>
      </c>
      <c r="D20" s="20">
        <f>IF(A20="","",INDEX(품목마스터!$G$6:$G$80,MATCH(A20,품목마스터!$A$6:$A$80,0)))</f>
        <v/>
      </c>
      <c r="E20" s="21">
        <f>IF(A20="","",INDEX(품목마스터!$E$6:$E$80,MATCH(A20,품목마스터!$A$6:$A$80,0)))</f>
        <v/>
      </c>
      <c r="F20" s="21">
        <f>IF(A20="","",SUMIFS(입출고기록!$G$6:$G$205,입출고기록!$D$6:$D$205,A20,입출고기록!$C$6:$C$205,"입고")+SUMIFS(입출고기록!$G$6:$G$205,입출고기록!$D$6:$D$205,A20,입출고기록!$C$6:$C$205,"조정입고")+SUMIFS(입출고기록!$G$6:$G$205,입출고기록!$D$6:$D$205,A20,입출고기록!$C$6:$C$205,"반품입고"))</f>
        <v/>
      </c>
      <c r="G20" s="21">
        <f>IF(A20="","",SUMIFS(입출고기록!$G$6:$G$205,입출고기록!$D$6:$D$205,A20,입출고기록!$C$6:$C$205,"출고")+SUMIFS(입출고기록!$G$6:$G$205,입출고기록!$D$6:$D$205,A20,입출고기록!$C$6:$C$205,"조정출고"))</f>
        <v/>
      </c>
      <c r="H20" s="21">
        <f>IF(A20="","",E20+F20-G20)</f>
        <v/>
      </c>
      <c r="I20" s="21">
        <f>IF(A20="","",INDEX(품목마스터!$H$6:$H$80,MATCH(A20,품목마스터!$A$6:$A$80,0)))</f>
        <v/>
      </c>
      <c r="J20" s="21">
        <f>IF(A20="","",INDEX(품목마스터!$I$6:$I$80,MATCH(A20,품목마스터!$A$6:$A$80,0)))</f>
        <v/>
      </c>
      <c r="K20" s="21">
        <f>IF(A20="","",IF(H20&lt;=0,"품절",IF(H20&lt;I20,"위험",IF(H20&lt;J20*0.7,"재주문","정상"))))</f>
        <v/>
      </c>
      <c r="L20" s="21">
        <f>IF(A20="","",MAX(0,J20-H20))</f>
        <v/>
      </c>
      <c r="M20" s="21">
        <f>IF(A20="","",H20*INDEX(품목마스터!$J$6:$J$80,MATCH(A20,품목마스터!$A$6:$A$80,0)))</f>
        <v/>
      </c>
      <c r="N20" s="22">
        <f>IFERROR(MAXIFS(입출고기록!$A$6:$A$205,입출고기록!$D$6:$D$205,A20),"")</f>
        <v/>
      </c>
      <c r="O20" s="20" t="n"/>
    </row>
    <row r="21">
      <c r="A21" s="20">
        <f>IF(품목마스터!A21="","",품목마스터!A21)</f>
        <v/>
      </c>
      <c r="B21" s="20">
        <f>IF(A21="","",INDEX(품목마스터!$B$6:$B$80,MATCH(A21,품목마스터!$A$6:$A$80,0)))</f>
        <v/>
      </c>
      <c r="C21" s="20">
        <f>IF(A21="","",INDEX(품목마스터!$C$6:$C$80,MATCH(A21,품목마스터!$A$6:$A$80,0)))</f>
        <v/>
      </c>
      <c r="D21" s="20">
        <f>IF(A21="","",INDEX(품목마스터!$G$6:$G$80,MATCH(A21,품목마스터!$A$6:$A$80,0)))</f>
        <v/>
      </c>
      <c r="E21" s="21">
        <f>IF(A21="","",INDEX(품목마스터!$E$6:$E$80,MATCH(A21,품목마스터!$A$6:$A$80,0)))</f>
        <v/>
      </c>
      <c r="F21" s="21">
        <f>IF(A21="","",SUMIFS(입출고기록!$G$6:$G$205,입출고기록!$D$6:$D$205,A21,입출고기록!$C$6:$C$205,"입고")+SUMIFS(입출고기록!$G$6:$G$205,입출고기록!$D$6:$D$205,A21,입출고기록!$C$6:$C$205,"조정입고")+SUMIFS(입출고기록!$G$6:$G$205,입출고기록!$D$6:$D$205,A21,입출고기록!$C$6:$C$205,"반품입고"))</f>
        <v/>
      </c>
      <c r="G21" s="21">
        <f>IF(A21="","",SUMIFS(입출고기록!$G$6:$G$205,입출고기록!$D$6:$D$205,A21,입출고기록!$C$6:$C$205,"출고")+SUMIFS(입출고기록!$G$6:$G$205,입출고기록!$D$6:$D$205,A21,입출고기록!$C$6:$C$205,"조정출고"))</f>
        <v/>
      </c>
      <c r="H21" s="21">
        <f>IF(A21="","",E21+F21-G21)</f>
        <v/>
      </c>
      <c r="I21" s="21">
        <f>IF(A21="","",INDEX(품목마스터!$H$6:$H$80,MATCH(A21,품목마스터!$A$6:$A$80,0)))</f>
        <v/>
      </c>
      <c r="J21" s="21">
        <f>IF(A21="","",INDEX(품목마스터!$I$6:$I$80,MATCH(A21,품목마스터!$A$6:$A$80,0)))</f>
        <v/>
      </c>
      <c r="K21" s="21">
        <f>IF(A21="","",IF(H21&lt;=0,"품절",IF(H21&lt;I21,"위험",IF(H21&lt;J21*0.7,"재주문","정상"))))</f>
        <v/>
      </c>
      <c r="L21" s="21">
        <f>IF(A21="","",MAX(0,J21-H21))</f>
        <v/>
      </c>
      <c r="M21" s="21">
        <f>IF(A21="","",H21*INDEX(품목마스터!$J$6:$J$80,MATCH(A21,품목마스터!$A$6:$A$80,0)))</f>
        <v/>
      </c>
      <c r="N21" s="22">
        <f>IFERROR(MAXIFS(입출고기록!$A$6:$A$205,입출고기록!$D$6:$D$205,A21),"")</f>
        <v/>
      </c>
      <c r="O21" s="20" t="n"/>
    </row>
    <row r="22">
      <c r="A22" s="20">
        <f>IF(품목마스터!A22="","",품목마스터!A22)</f>
        <v/>
      </c>
      <c r="B22" s="20">
        <f>IF(A22="","",INDEX(품목마스터!$B$6:$B$80,MATCH(A22,품목마스터!$A$6:$A$80,0)))</f>
        <v/>
      </c>
      <c r="C22" s="20">
        <f>IF(A22="","",INDEX(품목마스터!$C$6:$C$80,MATCH(A22,품목마스터!$A$6:$A$80,0)))</f>
        <v/>
      </c>
      <c r="D22" s="20">
        <f>IF(A22="","",INDEX(품목마스터!$G$6:$G$80,MATCH(A22,품목마스터!$A$6:$A$80,0)))</f>
        <v/>
      </c>
      <c r="E22" s="21">
        <f>IF(A22="","",INDEX(품목마스터!$E$6:$E$80,MATCH(A22,품목마스터!$A$6:$A$80,0)))</f>
        <v/>
      </c>
      <c r="F22" s="21">
        <f>IF(A22="","",SUMIFS(입출고기록!$G$6:$G$205,입출고기록!$D$6:$D$205,A22,입출고기록!$C$6:$C$205,"입고")+SUMIFS(입출고기록!$G$6:$G$205,입출고기록!$D$6:$D$205,A22,입출고기록!$C$6:$C$205,"조정입고")+SUMIFS(입출고기록!$G$6:$G$205,입출고기록!$D$6:$D$205,A22,입출고기록!$C$6:$C$205,"반품입고"))</f>
        <v/>
      </c>
      <c r="G22" s="21">
        <f>IF(A22="","",SUMIFS(입출고기록!$G$6:$G$205,입출고기록!$D$6:$D$205,A22,입출고기록!$C$6:$C$205,"출고")+SUMIFS(입출고기록!$G$6:$G$205,입출고기록!$D$6:$D$205,A22,입출고기록!$C$6:$C$205,"조정출고"))</f>
        <v/>
      </c>
      <c r="H22" s="21">
        <f>IF(A22="","",E22+F22-G22)</f>
        <v/>
      </c>
      <c r="I22" s="21">
        <f>IF(A22="","",INDEX(품목마스터!$H$6:$H$80,MATCH(A22,품목마스터!$A$6:$A$80,0)))</f>
        <v/>
      </c>
      <c r="J22" s="21">
        <f>IF(A22="","",INDEX(품목마스터!$I$6:$I$80,MATCH(A22,품목마스터!$A$6:$A$80,0)))</f>
        <v/>
      </c>
      <c r="K22" s="21">
        <f>IF(A22="","",IF(H22&lt;=0,"품절",IF(H22&lt;I22,"위험",IF(H22&lt;J22*0.7,"재주문","정상"))))</f>
        <v/>
      </c>
      <c r="L22" s="21">
        <f>IF(A22="","",MAX(0,J22-H22))</f>
        <v/>
      </c>
      <c r="M22" s="21">
        <f>IF(A22="","",H22*INDEX(품목마스터!$J$6:$J$80,MATCH(A22,품목마스터!$A$6:$A$80,0)))</f>
        <v/>
      </c>
      <c r="N22" s="22">
        <f>IFERROR(MAXIFS(입출고기록!$A$6:$A$205,입출고기록!$D$6:$D$205,A22),"")</f>
        <v/>
      </c>
      <c r="O22" s="20" t="n"/>
    </row>
    <row r="23">
      <c r="A23" s="20">
        <f>IF(품목마스터!A23="","",품목마스터!A23)</f>
        <v/>
      </c>
      <c r="B23" s="20">
        <f>IF(A23="","",INDEX(품목마스터!$B$6:$B$80,MATCH(A23,품목마스터!$A$6:$A$80,0)))</f>
        <v/>
      </c>
      <c r="C23" s="20">
        <f>IF(A23="","",INDEX(품목마스터!$C$6:$C$80,MATCH(A23,품목마스터!$A$6:$A$80,0)))</f>
        <v/>
      </c>
      <c r="D23" s="20">
        <f>IF(A23="","",INDEX(품목마스터!$G$6:$G$80,MATCH(A23,품목마스터!$A$6:$A$80,0)))</f>
        <v/>
      </c>
      <c r="E23" s="21">
        <f>IF(A23="","",INDEX(품목마스터!$E$6:$E$80,MATCH(A23,품목마스터!$A$6:$A$80,0)))</f>
        <v/>
      </c>
      <c r="F23" s="21">
        <f>IF(A23="","",SUMIFS(입출고기록!$G$6:$G$205,입출고기록!$D$6:$D$205,A23,입출고기록!$C$6:$C$205,"입고")+SUMIFS(입출고기록!$G$6:$G$205,입출고기록!$D$6:$D$205,A23,입출고기록!$C$6:$C$205,"조정입고")+SUMIFS(입출고기록!$G$6:$G$205,입출고기록!$D$6:$D$205,A23,입출고기록!$C$6:$C$205,"반품입고"))</f>
        <v/>
      </c>
      <c r="G23" s="21">
        <f>IF(A23="","",SUMIFS(입출고기록!$G$6:$G$205,입출고기록!$D$6:$D$205,A23,입출고기록!$C$6:$C$205,"출고")+SUMIFS(입출고기록!$G$6:$G$205,입출고기록!$D$6:$D$205,A23,입출고기록!$C$6:$C$205,"조정출고"))</f>
        <v/>
      </c>
      <c r="H23" s="21">
        <f>IF(A23="","",E23+F23-G23)</f>
        <v/>
      </c>
      <c r="I23" s="21">
        <f>IF(A23="","",INDEX(품목마스터!$H$6:$H$80,MATCH(A23,품목마스터!$A$6:$A$80,0)))</f>
        <v/>
      </c>
      <c r="J23" s="21">
        <f>IF(A23="","",INDEX(품목마스터!$I$6:$I$80,MATCH(A23,품목마스터!$A$6:$A$80,0)))</f>
        <v/>
      </c>
      <c r="K23" s="21">
        <f>IF(A23="","",IF(H23&lt;=0,"품절",IF(H23&lt;I23,"위험",IF(H23&lt;J23*0.7,"재주문","정상"))))</f>
        <v/>
      </c>
      <c r="L23" s="21">
        <f>IF(A23="","",MAX(0,J23-H23))</f>
        <v/>
      </c>
      <c r="M23" s="21">
        <f>IF(A23="","",H23*INDEX(품목마스터!$J$6:$J$80,MATCH(A23,품목마스터!$A$6:$A$80,0)))</f>
        <v/>
      </c>
      <c r="N23" s="22">
        <f>IFERROR(MAXIFS(입출고기록!$A$6:$A$205,입출고기록!$D$6:$D$205,A23),"")</f>
        <v/>
      </c>
      <c r="O23" s="20" t="n"/>
    </row>
    <row r="24">
      <c r="A24" s="20">
        <f>IF(품목마스터!A24="","",품목마스터!A24)</f>
        <v/>
      </c>
      <c r="B24" s="20">
        <f>IF(A24="","",INDEX(품목마스터!$B$6:$B$80,MATCH(A24,품목마스터!$A$6:$A$80,0)))</f>
        <v/>
      </c>
      <c r="C24" s="20">
        <f>IF(A24="","",INDEX(품목마스터!$C$6:$C$80,MATCH(A24,품목마스터!$A$6:$A$80,0)))</f>
        <v/>
      </c>
      <c r="D24" s="20">
        <f>IF(A24="","",INDEX(품목마스터!$G$6:$G$80,MATCH(A24,품목마스터!$A$6:$A$80,0)))</f>
        <v/>
      </c>
      <c r="E24" s="21">
        <f>IF(A24="","",INDEX(품목마스터!$E$6:$E$80,MATCH(A24,품목마스터!$A$6:$A$80,0)))</f>
        <v/>
      </c>
      <c r="F24" s="21">
        <f>IF(A24="","",SUMIFS(입출고기록!$G$6:$G$205,입출고기록!$D$6:$D$205,A24,입출고기록!$C$6:$C$205,"입고")+SUMIFS(입출고기록!$G$6:$G$205,입출고기록!$D$6:$D$205,A24,입출고기록!$C$6:$C$205,"조정입고")+SUMIFS(입출고기록!$G$6:$G$205,입출고기록!$D$6:$D$205,A24,입출고기록!$C$6:$C$205,"반품입고"))</f>
        <v/>
      </c>
      <c r="G24" s="21">
        <f>IF(A24="","",SUMIFS(입출고기록!$G$6:$G$205,입출고기록!$D$6:$D$205,A24,입출고기록!$C$6:$C$205,"출고")+SUMIFS(입출고기록!$G$6:$G$205,입출고기록!$D$6:$D$205,A24,입출고기록!$C$6:$C$205,"조정출고"))</f>
        <v/>
      </c>
      <c r="H24" s="21">
        <f>IF(A24="","",E24+F24-G24)</f>
        <v/>
      </c>
      <c r="I24" s="21">
        <f>IF(A24="","",INDEX(품목마스터!$H$6:$H$80,MATCH(A24,품목마스터!$A$6:$A$80,0)))</f>
        <v/>
      </c>
      <c r="J24" s="21">
        <f>IF(A24="","",INDEX(품목마스터!$I$6:$I$80,MATCH(A24,품목마스터!$A$6:$A$80,0)))</f>
        <v/>
      </c>
      <c r="K24" s="21">
        <f>IF(A24="","",IF(H24&lt;=0,"품절",IF(H24&lt;I24,"위험",IF(H24&lt;J24*0.7,"재주문","정상"))))</f>
        <v/>
      </c>
      <c r="L24" s="21">
        <f>IF(A24="","",MAX(0,J24-H24))</f>
        <v/>
      </c>
      <c r="M24" s="21">
        <f>IF(A24="","",H24*INDEX(품목마스터!$J$6:$J$80,MATCH(A24,품목마스터!$A$6:$A$80,0)))</f>
        <v/>
      </c>
      <c r="N24" s="22">
        <f>IFERROR(MAXIFS(입출고기록!$A$6:$A$205,입출고기록!$D$6:$D$205,A24),"")</f>
        <v/>
      </c>
      <c r="O24" s="20" t="n"/>
    </row>
    <row r="25">
      <c r="A25" s="20">
        <f>IF(품목마스터!A25="","",품목마스터!A25)</f>
        <v/>
      </c>
      <c r="B25" s="20">
        <f>IF(A25="","",INDEX(품목마스터!$B$6:$B$80,MATCH(A25,품목마스터!$A$6:$A$80,0)))</f>
        <v/>
      </c>
      <c r="C25" s="20">
        <f>IF(A25="","",INDEX(품목마스터!$C$6:$C$80,MATCH(A25,품목마스터!$A$6:$A$80,0)))</f>
        <v/>
      </c>
      <c r="D25" s="20">
        <f>IF(A25="","",INDEX(품목마스터!$G$6:$G$80,MATCH(A25,품목마스터!$A$6:$A$80,0)))</f>
        <v/>
      </c>
      <c r="E25" s="21">
        <f>IF(A25="","",INDEX(품목마스터!$E$6:$E$80,MATCH(A25,품목마스터!$A$6:$A$80,0)))</f>
        <v/>
      </c>
      <c r="F25" s="21">
        <f>IF(A25="","",SUMIFS(입출고기록!$G$6:$G$205,입출고기록!$D$6:$D$205,A25,입출고기록!$C$6:$C$205,"입고")+SUMIFS(입출고기록!$G$6:$G$205,입출고기록!$D$6:$D$205,A25,입출고기록!$C$6:$C$205,"조정입고")+SUMIFS(입출고기록!$G$6:$G$205,입출고기록!$D$6:$D$205,A25,입출고기록!$C$6:$C$205,"반품입고"))</f>
        <v/>
      </c>
      <c r="G25" s="21">
        <f>IF(A25="","",SUMIFS(입출고기록!$G$6:$G$205,입출고기록!$D$6:$D$205,A25,입출고기록!$C$6:$C$205,"출고")+SUMIFS(입출고기록!$G$6:$G$205,입출고기록!$D$6:$D$205,A25,입출고기록!$C$6:$C$205,"조정출고"))</f>
        <v/>
      </c>
      <c r="H25" s="21">
        <f>IF(A25="","",E25+F25-G25)</f>
        <v/>
      </c>
      <c r="I25" s="21">
        <f>IF(A25="","",INDEX(품목마스터!$H$6:$H$80,MATCH(A25,품목마스터!$A$6:$A$80,0)))</f>
        <v/>
      </c>
      <c r="J25" s="21">
        <f>IF(A25="","",INDEX(품목마스터!$I$6:$I$80,MATCH(A25,품목마스터!$A$6:$A$80,0)))</f>
        <v/>
      </c>
      <c r="K25" s="21">
        <f>IF(A25="","",IF(H25&lt;=0,"품절",IF(H25&lt;I25,"위험",IF(H25&lt;J25*0.7,"재주문","정상"))))</f>
        <v/>
      </c>
      <c r="L25" s="21">
        <f>IF(A25="","",MAX(0,J25-H25))</f>
        <v/>
      </c>
      <c r="M25" s="21">
        <f>IF(A25="","",H25*INDEX(품목마스터!$J$6:$J$80,MATCH(A25,품목마스터!$A$6:$A$80,0)))</f>
        <v/>
      </c>
      <c r="N25" s="22">
        <f>IFERROR(MAXIFS(입출고기록!$A$6:$A$205,입출고기록!$D$6:$D$205,A25),"")</f>
        <v/>
      </c>
      <c r="O25" s="20" t="n"/>
    </row>
    <row r="26">
      <c r="A26" s="20">
        <f>IF(품목마스터!A26="","",품목마스터!A26)</f>
        <v/>
      </c>
      <c r="B26" s="20">
        <f>IF(A26="","",INDEX(품목마스터!$B$6:$B$80,MATCH(A26,품목마스터!$A$6:$A$80,0)))</f>
        <v/>
      </c>
      <c r="C26" s="20">
        <f>IF(A26="","",INDEX(품목마스터!$C$6:$C$80,MATCH(A26,품목마스터!$A$6:$A$80,0)))</f>
        <v/>
      </c>
      <c r="D26" s="20">
        <f>IF(A26="","",INDEX(품목마스터!$G$6:$G$80,MATCH(A26,품목마스터!$A$6:$A$80,0)))</f>
        <v/>
      </c>
      <c r="E26" s="21">
        <f>IF(A26="","",INDEX(품목마스터!$E$6:$E$80,MATCH(A26,품목마스터!$A$6:$A$80,0)))</f>
        <v/>
      </c>
      <c r="F26" s="21">
        <f>IF(A26="","",SUMIFS(입출고기록!$G$6:$G$205,입출고기록!$D$6:$D$205,A26,입출고기록!$C$6:$C$205,"입고")+SUMIFS(입출고기록!$G$6:$G$205,입출고기록!$D$6:$D$205,A26,입출고기록!$C$6:$C$205,"조정입고")+SUMIFS(입출고기록!$G$6:$G$205,입출고기록!$D$6:$D$205,A26,입출고기록!$C$6:$C$205,"반품입고"))</f>
        <v/>
      </c>
      <c r="G26" s="21">
        <f>IF(A26="","",SUMIFS(입출고기록!$G$6:$G$205,입출고기록!$D$6:$D$205,A26,입출고기록!$C$6:$C$205,"출고")+SUMIFS(입출고기록!$G$6:$G$205,입출고기록!$D$6:$D$205,A26,입출고기록!$C$6:$C$205,"조정출고"))</f>
        <v/>
      </c>
      <c r="H26" s="21">
        <f>IF(A26="","",E26+F26-G26)</f>
        <v/>
      </c>
      <c r="I26" s="21">
        <f>IF(A26="","",INDEX(품목마스터!$H$6:$H$80,MATCH(A26,품목마스터!$A$6:$A$80,0)))</f>
        <v/>
      </c>
      <c r="J26" s="21">
        <f>IF(A26="","",INDEX(품목마스터!$I$6:$I$80,MATCH(A26,품목마스터!$A$6:$A$80,0)))</f>
        <v/>
      </c>
      <c r="K26" s="21">
        <f>IF(A26="","",IF(H26&lt;=0,"품절",IF(H26&lt;I26,"위험",IF(H26&lt;J26*0.7,"재주문","정상"))))</f>
        <v/>
      </c>
      <c r="L26" s="21">
        <f>IF(A26="","",MAX(0,J26-H26))</f>
        <v/>
      </c>
      <c r="M26" s="21">
        <f>IF(A26="","",H26*INDEX(품목마스터!$J$6:$J$80,MATCH(A26,품목마스터!$A$6:$A$80,0)))</f>
        <v/>
      </c>
      <c r="N26" s="22">
        <f>IFERROR(MAXIFS(입출고기록!$A$6:$A$205,입출고기록!$D$6:$D$205,A26),"")</f>
        <v/>
      </c>
      <c r="O26" s="20" t="n"/>
    </row>
    <row r="27">
      <c r="A27" s="20">
        <f>IF(품목마스터!A27="","",품목마스터!A27)</f>
        <v/>
      </c>
      <c r="B27" s="20">
        <f>IF(A27="","",INDEX(품목마스터!$B$6:$B$80,MATCH(A27,품목마스터!$A$6:$A$80,0)))</f>
        <v/>
      </c>
      <c r="C27" s="20">
        <f>IF(A27="","",INDEX(품목마스터!$C$6:$C$80,MATCH(A27,품목마스터!$A$6:$A$80,0)))</f>
        <v/>
      </c>
      <c r="D27" s="20">
        <f>IF(A27="","",INDEX(품목마스터!$G$6:$G$80,MATCH(A27,품목마스터!$A$6:$A$80,0)))</f>
        <v/>
      </c>
      <c r="E27" s="21">
        <f>IF(A27="","",INDEX(품목마스터!$E$6:$E$80,MATCH(A27,품목마스터!$A$6:$A$80,0)))</f>
        <v/>
      </c>
      <c r="F27" s="21">
        <f>IF(A27="","",SUMIFS(입출고기록!$G$6:$G$205,입출고기록!$D$6:$D$205,A27,입출고기록!$C$6:$C$205,"입고")+SUMIFS(입출고기록!$G$6:$G$205,입출고기록!$D$6:$D$205,A27,입출고기록!$C$6:$C$205,"조정입고")+SUMIFS(입출고기록!$G$6:$G$205,입출고기록!$D$6:$D$205,A27,입출고기록!$C$6:$C$205,"반품입고"))</f>
        <v/>
      </c>
      <c r="G27" s="21">
        <f>IF(A27="","",SUMIFS(입출고기록!$G$6:$G$205,입출고기록!$D$6:$D$205,A27,입출고기록!$C$6:$C$205,"출고")+SUMIFS(입출고기록!$G$6:$G$205,입출고기록!$D$6:$D$205,A27,입출고기록!$C$6:$C$205,"조정출고"))</f>
        <v/>
      </c>
      <c r="H27" s="21">
        <f>IF(A27="","",E27+F27-G27)</f>
        <v/>
      </c>
      <c r="I27" s="21">
        <f>IF(A27="","",INDEX(품목마스터!$H$6:$H$80,MATCH(A27,품목마스터!$A$6:$A$80,0)))</f>
        <v/>
      </c>
      <c r="J27" s="21">
        <f>IF(A27="","",INDEX(품목마스터!$I$6:$I$80,MATCH(A27,품목마스터!$A$6:$A$80,0)))</f>
        <v/>
      </c>
      <c r="K27" s="21">
        <f>IF(A27="","",IF(H27&lt;=0,"품절",IF(H27&lt;I27,"위험",IF(H27&lt;J27*0.7,"재주문","정상"))))</f>
        <v/>
      </c>
      <c r="L27" s="21">
        <f>IF(A27="","",MAX(0,J27-H27))</f>
        <v/>
      </c>
      <c r="M27" s="21">
        <f>IF(A27="","",H27*INDEX(품목마스터!$J$6:$J$80,MATCH(A27,품목마스터!$A$6:$A$80,0)))</f>
        <v/>
      </c>
      <c r="N27" s="22">
        <f>IFERROR(MAXIFS(입출고기록!$A$6:$A$205,입출고기록!$D$6:$D$205,A27),"")</f>
        <v/>
      </c>
      <c r="O27" s="20" t="n"/>
    </row>
    <row r="28">
      <c r="A28" s="20">
        <f>IF(품목마스터!A28="","",품목마스터!A28)</f>
        <v/>
      </c>
      <c r="B28" s="20">
        <f>IF(A28="","",INDEX(품목마스터!$B$6:$B$80,MATCH(A28,품목마스터!$A$6:$A$80,0)))</f>
        <v/>
      </c>
      <c r="C28" s="20">
        <f>IF(A28="","",INDEX(품목마스터!$C$6:$C$80,MATCH(A28,품목마스터!$A$6:$A$80,0)))</f>
        <v/>
      </c>
      <c r="D28" s="20">
        <f>IF(A28="","",INDEX(품목마스터!$G$6:$G$80,MATCH(A28,품목마스터!$A$6:$A$80,0)))</f>
        <v/>
      </c>
      <c r="E28" s="21">
        <f>IF(A28="","",INDEX(품목마스터!$E$6:$E$80,MATCH(A28,품목마스터!$A$6:$A$80,0)))</f>
        <v/>
      </c>
      <c r="F28" s="21">
        <f>IF(A28="","",SUMIFS(입출고기록!$G$6:$G$205,입출고기록!$D$6:$D$205,A28,입출고기록!$C$6:$C$205,"입고")+SUMIFS(입출고기록!$G$6:$G$205,입출고기록!$D$6:$D$205,A28,입출고기록!$C$6:$C$205,"조정입고")+SUMIFS(입출고기록!$G$6:$G$205,입출고기록!$D$6:$D$205,A28,입출고기록!$C$6:$C$205,"반품입고"))</f>
        <v/>
      </c>
      <c r="G28" s="21">
        <f>IF(A28="","",SUMIFS(입출고기록!$G$6:$G$205,입출고기록!$D$6:$D$205,A28,입출고기록!$C$6:$C$205,"출고")+SUMIFS(입출고기록!$G$6:$G$205,입출고기록!$D$6:$D$205,A28,입출고기록!$C$6:$C$205,"조정출고"))</f>
        <v/>
      </c>
      <c r="H28" s="21">
        <f>IF(A28="","",E28+F28-G28)</f>
        <v/>
      </c>
      <c r="I28" s="21">
        <f>IF(A28="","",INDEX(품목마스터!$H$6:$H$80,MATCH(A28,품목마스터!$A$6:$A$80,0)))</f>
        <v/>
      </c>
      <c r="J28" s="21">
        <f>IF(A28="","",INDEX(품목마스터!$I$6:$I$80,MATCH(A28,품목마스터!$A$6:$A$80,0)))</f>
        <v/>
      </c>
      <c r="K28" s="21">
        <f>IF(A28="","",IF(H28&lt;=0,"품절",IF(H28&lt;I28,"위험",IF(H28&lt;J28*0.7,"재주문","정상"))))</f>
        <v/>
      </c>
      <c r="L28" s="21">
        <f>IF(A28="","",MAX(0,J28-H28))</f>
        <v/>
      </c>
      <c r="M28" s="21">
        <f>IF(A28="","",H28*INDEX(품목마스터!$J$6:$J$80,MATCH(A28,품목마스터!$A$6:$A$80,0)))</f>
        <v/>
      </c>
      <c r="N28" s="22">
        <f>IFERROR(MAXIFS(입출고기록!$A$6:$A$205,입출고기록!$D$6:$D$205,A28),"")</f>
        <v/>
      </c>
      <c r="O28" s="20" t="n"/>
    </row>
    <row r="29">
      <c r="A29" s="20">
        <f>IF(품목마스터!A29="","",품목마스터!A29)</f>
        <v/>
      </c>
      <c r="B29" s="20">
        <f>IF(A29="","",INDEX(품목마스터!$B$6:$B$80,MATCH(A29,품목마스터!$A$6:$A$80,0)))</f>
        <v/>
      </c>
      <c r="C29" s="20">
        <f>IF(A29="","",INDEX(품목마스터!$C$6:$C$80,MATCH(A29,품목마스터!$A$6:$A$80,0)))</f>
        <v/>
      </c>
      <c r="D29" s="20">
        <f>IF(A29="","",INDEX(품목마스터!$G$6:$G$80,MATCH(A29,품목마스터!$A$6:$A$80,0)))</f>
        <v/>
      </c>
      <c r="E29" s="21">
        <f>IF(A29="","",INDEX(품목마스터!$E$6:$E$80,MATCH(A29,품목마스터!$A$6:$A$80,0)))</f>
        <v/>
      </c>
      <c r="F29" s="21">
        <f>IF(A29="","",SUMIFS(입출고기록!$G$6:$G$205,입출고기록!$D$6:$D$205,A29,입출고기록!$C$6:$C$205,"입고")+SUMIFS(입출고기록!$G$6:$G$205,입출고기록!$D$6:$D$205,A29,입출고기록!$C$6:$C$205,"조정입고")+SUMIFS(입출고기록!$G$6:$G$205,입출고기록!$D$6:$D$205,A29,입출고기록!$C$6:$C$205,"반품입고"))</f>
        <v/>
      </c>
      <c r="G29" s="21">
        <f>IF(A29="","",SUMIFS(입출고기록!$G$6:$G$205,입출고기록!$D$6:$D$205,A29,입출고기록!$C$6:$C$205,"출고")+SUMIFS(입출고기록!$G$6:$G$205,입출고기록!$D$6:$D$205,A29,입출고기록!$C$6:$C$205,"조정출고"))</f>
        <v/>
      </c>
      <c r="H29" s="21">
        <f>IF(A29="","",E29+F29-G29)</f>
        <v/>
      </c>
      <c r="I29" s="21">
        <f>IF(A29="","",INDEX(품목마스터!$H$6:$H$80,MATCH(A29,품목마스터!$A$6:$A$80,0)))</f>
        <v/>
      </c>
      <c r="J29" s="21">
        <f>IF(A29="","",INDEX(품목마스터!$I$6:$I$80,MATCH(A29,품목마스터!$A$6:$A$80,0)))</f>
        <v/>
      </c>
      <c r="K29" s="21">
        <f>IF(A29="","",IF(H29&lt;=0,"품절",IF(H29&lt;I29,"위험",IF(H29&lt;J29*0.7,"재주문","정상"))))</f>
        <v/>
      </c>
      <c r="L29" s="21">
        <f>IF(A29="","",MAX(0,J29-H29))</f>
        <v/>
      </c>
      <c r="M29" s="21">
        <f>IF(A29="","",H29*INDEX(품목마스터!$J$6:$J$80,MATCH(A29,품목마스터!$A$6:$A$80,0)))</f>
        <v/>
      </c>
      <c r="N29" s="22">
        <f>IFERROR(MAXIFS(입출고기록!$A$6:$A$205,입출고기록!$D$6:$D$205,A29),"")</f>
        <v/>
      </c>
      <c r="O29" s="20" t="n"/>
    </row>
    <row r="30">
      <c r="A30" s="20">
        <f>IF(품목마스터!A30="","",품목마스터!A30)</f>
        <v/>
      </c>
      <c r="B30" s="20">
        <f>IF(A30="","",INDEX(품목마스터!$B$6:$B$80,MATCH(A30,품목마스터!$A$6:$A$80,0)))</f>
        <v/>
      </c>
      <c r="C30" s="20">
        <f>IF(A30="","",INDEX(품목마스터!$C$6:$C$80,MATCH(A30,품목마스터!$A$6:$A$80,0)))</f>
        <v/>
      </c>
      <c r="D30" s="20">
        <f>IF(A30="","",INDEX(품목마스터!$G$6:$G$80,MATCH(A30,품목마스터!$A$6:$A$80,0)))</f>
        <v/>
      </c>
      <c r="E30" s="21">
        <f>IF(A30="","",INDEX(품목마스터!$E$6:$E$80,MATCH(A30,품목마스터!$A$6:$A$80,0)))</f>
        <v/>
      </c>
      <c r="F30" s="21">
        <f>IF(A30="","",SUMIFS(입출고기록!$G$6:$G$205,입출고기록!$D$6:$D$205,A30,입출고기록!$C$6:$C$205,"입고")+SUMIFS(입출고기록!$G$6:$G$205,입출고기록!$D$6:$D$205,A30,입출고기록!$C$6:$C$205,"조정입고")+SUMIFS(입출고기록!$G$6:$G$205,입출고기록!$D$6:$D$205,A30,입출고기록!$C$6:$C$205,"반품입고"))</f>
        <v/>
      </c>
      <c r="G30" s="21">
        <f>IF(A30="","",SUMIFS(입출고기록!$G$6:$G$205,입출고기록!$D$6:$D$205,A30,입출고기록!$C$6:$C$205,"출고")+SUMIFS(입출고기록!$G$6:$G$205,입출고기록!$D$6:$D$205,A30,입출고기록!$C$6:$C$205,"조정출고"))</f>
        <v/>
      </c>
      <c r="H30" s="21">
        <f>IF(A30="","",E30+F30-G30)</f>
        <v/>
      </c>
      <c r="I30" s="21">
        <f>IF(A30="","",INDEX(품목마스터!$H$6:$H$80,MATCH(A30,품목마스터!$A$6:$A$80,0)))</f>
        <v/>
      </c>
      <c r="J30" s="21">
        <f>IF(A30="","",INDEX(품목마스터!$I$6:$I$80,MATCH(A30,품목마스터!$A$6:$A$80,0)))</f>
        <v/>
      </c>
      <c r="K30" s="21">
        <f>IF(A30="","",IF(H30&lt;=0,"품절",IF(H30&lt;I30,"위험",IF(H30&lt;J30*0.7,"재주문","정상"))))</f>
        <v/>
      </c>
      <c r="L30" s="21">
        <f>IF(A30="","",MAX(0,J30-H30))</f>
        <v/>
      </c>
      <c r="M30" s="21">
        <f>IF(A30="","",H30*INDEX(품목마스터!$J$6:$J$80,MATCH(A30,품목마스터!$A$6:$A$80,0)))</f>
        <v/>
      </c>
      <c r="N30" s="22">
        <f>IFERROR(MAXIFS(입출고기록!$A$6:$A$205,입출고기록!$D$6:$D$205,A30),"")</f>
        <v/>
      </c>
      <c r="O30" s="20" t="n"/>
    </row>
    <row r="31">
      <c r="A31" s="20">
        <f>IF(품목마스터!A31="","",품목마스터!A31)</f>
        <v/>
      </c>
      <c r="B31" s="20">
        <f>IF(A31="","",INDEX(품목마스터!$B$6:$B$80,MATCH(A31,품목마스터!$A$6:$A$80,0)))</f>
        <v/>
      </c>
      <c r="C31" s="20">
        <f>IF(A31="","",INDEX(품목마스터!$C$6:$C$80,MATCH(A31,품목마스터!$A$6:$A$80,0)))</f>
        <v/>
      </c>
      <c r="D31" s="20">
        <f>IF(A31="","",INDEX(품목마스터!$G$6:$G$80,MATCH(A31,품목마스터!$A$6:$A$80,0)))</f>
        <v/>
      </c>
      <c r="E31" s="21">
        <f>IF(A31="","",INDEX(품목마스터!$E$6:$E$80,MATCH(A31,품목마스터!$A$6:$A$80,0)))</f>
        <v/>
      </c>
      <c r="F31" s="21">
        <f>IF(A31="","",SUMIFS(입출고기록!$G$6:$G$205,입출고기록!$D$6:$D$205,A31,입출고기록!$C$6:$C$205,"입고")+SUMIFS(입출고기록!$G$6:$G$205,입출고기록!$D$6:$D$205,A31,입출고기록!$C$6:$C$205,"조정입고")+SUMIFS(입출고기록!$G$6:$G$205,입출고기록!$D$6:$D$205,A31,입출고기록!$C$6:$C$205,"반품입고"))</f>
        <v/>
      </c>
      <c r="G31" s="21">
        <f>IF(A31="","",SUMIFS(입출고기록!$G$6:$G$205,입출고기록!$D$6:$D$205,A31,입출고기록!$C$6:$C$205,"출고")+SUMIFS(입출고기록!$G$6:$G$205,입출고기록!$D$6:$D$205,A31,입출고기록!$C$6:$C$205,"조정출고"))</f>
        <v/>
      </c>
      <c r="H31" s="21">
        <f>IF(A31="","",E31+F31-G31)</f>
        <v/>
      </c>
      <c r="I31" s="21">
        <f>IF(A31="","",INDEX(품목마스터!$H$6:$H$80,MATCH(A31,품목마스터!$A$6:$A$80,0)))</f>
        <v/>
      </c>
      <c r="J31" s="21">
        <f>IF(A31="","",INDEX(품목마스터!$I$6:$I$80,MATCH(A31,품목마스터!$A$6:$A$80,0)))</f>
        <v/>
      </c>
      <c r="K31" s="21">
        <f>IF(A31="","",IF(H31&lt;=0,"품절",IF(H31&lt;I31,"위험",IF(H31&lt;J31*0.7,"재주문","정상"))))</f>
        <v/>
      </c>
      <c r="L31" s="21">
        <f>IF(A31="","",MAX(0,J31-H31))</f>
        <v/>
      </c>
      <c r="M31" s="21">
        <f>IF(A31="","",H31*INDEX(품목마스터!$J$6:$J$80,MATCH(A31,품목마스터!$A$6:$A$80,0)))</f>
        <v/>
      </c>
      <c r="N31" s="22">
        <f>IFERROR(MAXIFS(입출고기록!$A$6:$A$205,입출고기록!$D$6:$D$205,A31),"")</f>
        <v/>
      </c>
      <c r="O31" s="20" t="n"/>
    </row>
    <row r="32">
      <c r="A32" s="20">
        <f>IF(품목마스터!A32="","",품목마스터!A32)</f>
        <v/>
      </c>
      <c r="B32" s="20">
        <f>IF(A32="","",INDEX(품목마스터!$B$6:$B$80,MATCH(A32,품목마스터!$A$6:$A$80,0)))</f>
        <v/>
      </c>
      <c r="C32" s="20">
        <f>IF(A32="","",INDEX(품목마스터!$C$6:$C$80,MATCH(A32,품목마스터!$A$6:$A$80,0)))</f>
        <v/>
      </c>
      <c r="D32" s="20">
        <f>IF(A32="","",INDEX(품목마스터!$G$6:$G$80,MATCH(A32,품목마스터!$A$6:$A$80,0)))</f>
        <v/>
      </c>
      <c r="E32" s="21">
        <f>IF(A32="","",INDEX(품목마스터!$E$6:$E$80,MATCH(A32,품목마스터!$A$6:$A$80,0)))</f>
        <v/>
      </c>
      <c r="F32" s="21">
        <f>IF(A32="","",SUMIFS(입출고기록!$G$6:$G$205,입출고기록!$D$6:$D$205,A32,입출고기록!$C$6:$C$205,"입고")+SUMIFS(입출고기록!$G$6:$G$205,입출고기록!$D$6:$D$205,A32,입출고기록!$C$6:$C$205,"조정입고")+SUMIFS(입출고기록!$G$6:$G$205,입출고기록!$D$6:$D$205,A32,입출고기록!$C$6:$C$205,"반품입고"))</f>
        <v/>
      </c>
      <c r="G32" s="21">
        <f>IF(A32="","",SUMIFS(입출고기록!$G$6:$G$205,입출고기록!$D$6:$D$205,A32,입출고기록!$C$6:$C$205,"출고")+SUMIFS(입출고기록!$G$6:$G$205,입출고기록!$D$6:$D$205,A32,입출고기록!$C$6:$C$205,"조정출고"))</f>
        <v/>
      </c>
      <c r="H32" s="21">
        <f>IF(A32="","",E32+F32-G32)</f>
        <v/>
      </c>
      <c r="I32" s="21">
        <f>IF(A32="","",INDEX(품목마스터!$H$6:$H$80,MATCH(A32,품목마스터!$A$6:$A$80,0)))</f>
        <v/>
      </c>
      <c r="J32" s="21">
        <f>IF(A32="","",INDEX(품목마스터!$I$6:$I$80,MATCH(A32,품목마스터!$A$6:$A$80,0)))</f>
        <v/>
      </c>
      <c r="K32" s="21">
        <f>IF(A32="","",IF(H32&lt;=0,"품절",IF(H32&lt;I32,"위험",IF(H32&lt;J32*0.7,"재주문","정상"))))</f>
        <v/>
      </c>
      <c r="L32" s="21">
        <f>IF(A32="","",MAX(0,J32-H32))</f>
        <v/>
      </c>
      <c r="M32" s="21">
        <f>IF(A32="","",H32*INDEX(품목마스터!$J$6:$J$80,MATCH(A32,품목마스터!$A$6:$A$80,0)))</f>
        <v/>
      </c>
      <c r="N32" s="22">
        <f>IFERROR(MAXIFS(입출고기록!$A$6:$A$205,입출고기록!$D$6:$D$205,A32),"")</f>
        <v/>
      </c>
      <c r="O32" s="20" t="n"/>
    </row>
    <row r="33">
      <c r="A33" s="20">
        <f>IF(품목마스터!A33="","",품목마스터!A33)</f>
        <v/>
      </c>
      <c r="B33" s="20">
        <f>IF(A33="","",INDEX(품목마스터!$B$6:$B$80,MATCH(A33,품목마스터!$A$6:$A$80,0)))</f>
        <v/>
      </c>
      <c r="C33" s="20">
        <f>IF(A33="","",INDEX(품목마스터!$C$6:$C$80,MATCH(A33,품목마스터!$A$6:$A$80,0)))</f>
        <v/>
      </c>
      <c r="D33" s="20">
        <f>IF(A33="","",INDEX(품목마스터!$G$6:$G$80,MATCH(A33,품목마스터!$A$6:$A$80,0)))</f>
        <v/>
      </c>
      <c r="E33" s="21">
        <f>IF(A33="","",INDEX(품목마스터!$E$6:$E$80,MATCH(A33,품목마스터!$A$6:$A$80,0)))</f>
        <v/>
      </c>
      <c r="F33" s="21">
        <f>IF(A33="","",SUMIFS(입출고기록!$G$6:$G$205,입출고기록!$D$6:$D$205,A33,입출고기록!$C$6:$C$205,"입고")+SUMIFS(입출고기록!$G$6:$G$205,입출고기록!$D$6:$D$205,A33,입출고기록!$C$6:$C$205,"조정입고")+SUMIFS(입출고기록!$G$6:$G$205,입출고기록!$D$6:$D$205,A33,입출고기록!$C$6:$C$205,"반품입고"))</f>
        <v/>
      </c>
      <c r="G33" s="21">
        <f>IF(A33="","",SUMIFS(입출고기록!$G$6:$G$205,입출고기록!$D$6:$D$205,A33,입출고기록!$C$6:$C$205,"출고")+SUMIFS(입출고기록!$G$6:$G$205,입출고기록!$D$6:$D$205,A33,입출고기록!$C$6:$C$205,"조정출고"))</f>
        <v/>
      </c>
      <c r="H33" s="21">
        <f>IF(A33="","",E33+F33-G33)</f>
        <v/>
      </c>
      <c r="I33" s="21">
        <f>IF(A33="","",INDEX(품목마스터!$H$6:$H$80,MATCH(A33,품목마스터!$A$6:$A$80,0)))</f>
        <v/>
      </c>
      <c r="J33" s="21">
        <f>IF(A33="","",INDEX(품목마스터!$I$6:$I$80,MATCH(A33,품목마스터!$A$6:$A$80,0)))</f>
        <v/>
      </c>
      <c r="K33" s="21">
        <f>IF(A33="","",IF(H33&lt;=0,"품절",IF(H33&lt;I33,"위험",IF(H33&lt;J33*0.7,"재주문","정상"))))</f>
        <v/>
      </c>
      <c r="L33" s="21">
        <f>IF(A33="","",MAX(0,J33-H33))</f>
        <v/>
      </c>
      <c r="M33" s="21">
        <f>IF(A33="","",H33*INDEX(품목마스터!$J$6:$J$80,MATCH(A33,품목마스터!$A$6:$A$80,0)))</f>
        <v/>
      </c>
      <c r="N33" s="22">
        <f>IFERROR(MAXIFS(입출고기록!$A$6:$A$205,입출고기록!$D$6:$D$205,A33),"")</f>
        <v/>
      </c>
      <c r="O33" s="20" t="n"/>
    </row>
    <row r="34">
      <c r="A34" s="20">
        <f>IF(품목마스터!A34="","",품목마스터!A34)</f>
        <v/>
      </c>
      <c r="B34" s="20">
        <f>IF(A34="","",INDEX(품목마스터!$B$6:$B$80,MATCH(A34,품목마스터!$A$6:$A$80,0)))</f>
        <v/>
      </c>
      <c r="C34" s="20">
        <f>IF(A34="","",INDEX(품목마스터!$C$6:$C$80,MATCH(A34,품목마스터!$A$6:$A$80,0)))</f>
        <v/>
      </c>
      <c r="D34" s="20">
        <f>IF(A34="","",INDEX(품목마스터!$G$6:$G$80,MATCH(A34,품목마스터!$A$6:$A$80,0)))</f>
        <v/>
      </c>
      <c r="E34" s="21">
        <f>IF(A34="","",INDEX(품목마스터!$E$6:$E$80,MATCH(A34,품목마스터!$A$6:$A$80,0)))</f>
        <v/>
      </c>
      <c r="F34" s="21">
        <f>IF(A34="","",SUMIFS(입출고기록!$G$6:$G$205,입출고기록!$D$6:$D$205,A34,입출고기록!$C$6:$C$205,"입고")+SUMIFS(입출고기록!$G$6:$G$205,입출고기록!$D$6:$D$205,A34,입출고기록!$C$6:$C$205,"조정입고")+SUMIFS(입출고기록!$G$6:$G$205,입출고기록!$D$6:$D$205,A34,입출고기록!$C$6:$C$205,"반품입고"))</f>
        <v/>
      </c>
      <c r="G34" s="21">
        <f>IF(A34="","",SUMIFS(입출고기록!$G$6:$G$205,입출고기록!$D$6:$D$205,A34,입출고기록!$C$6:$C$205,"출고")+SUMIFS(입출고기록!$G$6:$G$205,입출고기록!$D$6:$D$205,A34,입출고기록!$C$6:$C$205,"조정출고"))</f>
        <v/>
      </c>
      <c r="H34" s="21">
        <f>IF(A34="","",E34+F34-G34)</f>
        <v/>
      </c>
      <c r="I34" s="21">
        <f>IF(A34="","",INDEX(품목마스터!$H$6:$H$80,MATCH(A34,품목마스터!$A$6:$A$80,0)))</f>
        <v/>
      </c>
      <c r="J34" s="21">
        <f>IF(A34="","",INDEX(품목마스터!$I$6:$I$80,MATCH(A34,품목마스터!$A$6:$A$80,0)))</f>
        <v/>
      </c>
      <c r="K34" s="21">
        <f>IF(A34="","",IF(H34&lt;=0,"품절",IF(H34&lt;I34,"위험",IF(H34&lt;J34*0.7,"재주문","정상"))))</f>
        <v/>
      </c>
      <c r="L34" s="21">
        <f>IF(A34="","",MAX(0,J34-H34))</f>
        <v/>
      </c>
      <c r="M34" s="21">
        <f>IF(A34="","",H34*INDEX(품목마스터!$J$6:$J$80,MATCH(A34,품목마스터!$A$6:$A$80,0)))</f>
        <v/>
      </c>
      <c r="N34" s="22">
        <f>IFERROR(MAXIFS(입출고기록!$A$6:$A$205,입출고기록!$D$6:$D$205,A34),"")</f>
        <v/>
      </c>
      <c r="O34" s="20" t="n"/>
    </row>
    <row r="35">
      <c r="A35" s="20">
        <f>IF(품목마스터!A35="","",품목마스터!A35)</f>
        <v/>
      </c>
      <c r="B35" s="20">
        <f>IF(A35="","",INDEX(품목마스터!$B$6:$B$80,MATCH(A35,품목마스터!$A$6:$A$80,0)))</f>
        <v/>
      </c>
      <c r="C35" s="20">
        <f>IF(A35="","",INDEX(품목마스터!$C$6:$C$80,MATCH(A35,품목마스터!$A$6:$A$80,0)))</f>
        <v/>
      </c>
      <c r="D35" s="20">
        <f>IF(A35="","",INDEX(품목마스터!$G$6:$G$80,MATCH(A35,품목마스터!$A$6:$A$80,0)))</f>
        <v/>
      </c>
      <c r="E35" s="21">
        <f>IF(A35="","",INDEX(품목마스터!$E$6:$E$80,MATCH(A35,품목마스터!$A$6:$A$80,0)))</f>
        <v/>
      </c>
      <c r="F35" s="21">
        <f>IF(A35="","",SUMIFS(입출고기록!$G$6:$G$205,입출고기록!$D$6:$D$205,A35,입출고기록!$C$6:$C$205,"입고")+SUMIFS(입출고기록!$G$6:$G$205,입출고기록!$D$6:$D$205,A35,입출고기록!$C$6:$C$205,"조정입고")+SUMIFS(입출고기록!$G$6:$G$205,입출고기록!$D$6:$D$205,A35,입출고기록!$C$6:$C$205,"반품입고"))</f>
        <v/>
      </c>
      <c r="G35" s="21">
        <f>IF(A35="","",SUMIFS(입출고기록!$G$6:$G$205,입출고기록!$D$6:$D$205,A35,입출고기록!$C$6:$C$205,"출고")+SUMIFS(입출고기록!$G$6:$G$205,입출고기록!$D$6:$D$205,A35,입출고기록!$C$6:$C$205,"조정출고"))</f>
        <v/>
      </c>
      <c r="H35" s="21">
        <f>IF(A35="","",E35+F35-G35)</f>
        <v/>
      </c>
      <c r="I35" s="21">
        <f>IF(A35="","",INDEX(품목마스터!$H$6:$H$80,MATCH(A35,품목마스터!$A$6:$A$80,0)))</f>
        <v/>
      </c>
      <c r="J35" s="21">
        <f>IF(A35="","",INDEX(품목마스터!$I$6:$I$80,MATCH(A35,품목마스터!$A$6:$A$80,0)))</f>
        <v/>
      </c>
      <c r="K35" s="21">
        <f>IF(A35="","",IF(H35&lt;=0,"품절",IF(H35&lt;I35,"위험",IF(H35&lt;J35*0.7,"재주문","정상"))))</f>
        <v/>
      </c>
      <c r="L35" s="21">
        <f>IF(A35="","",MAX(0,J35-H35))</f>
        <v/>
      </c>
      <c r="M35" s="21">
        <f>IF(A35="","",H35*INDEX(품목마스터!$J$6:$J$80,MATCH(A35,품목마스터!$A$6:$A$80,0)))</f>
        <v/>
      </c>
      <c r="N35" s="22">
        <f>IFERROR(MAXIFS(입출고기록!$A$6:$A$205,입출고기록!$D$6:$D$205,A35),"")</f>
        <v/>
      </c>
      <c r="O35" s="20" t="n"/>
    </row>
    <row r="36">
      <c r="A36" s="20">
        <f>IF(품목마스터!A36="","",품목마스터!A36)</f>
        <v/>
      </c>
      <c r="B36" s="20">
        <f>IF(A36="","",INDEX(품목마스터!$B$6:$B$80,MATCH(A36,품목마스터!$A$6:$A$80,0)))</f>
        <v/>
      </c>
      <c r="C36" s="20">
        <f>IF(A36="","",INDEX(품목마스터!$C$6:$C$80,MATCH(A36,품목마스터!$A$6:$A$80,0)))</f>
        <v/>
      </c>
      <c r="D36" s="20">
        <f>IF(A36="","",INDEX(품목마스터!$G$6:$G$80,MATCH(A36,품목마스터!$A$6:$A$80,0)))</f>
        <v/>
      </c>
      <c r="E36" s="21">
        <f>IF(A36="","",INDEX(품목마스터!$E$6:$E$80,MATCH(A36,품목마스터!$A$6:$A$80,0)))</f>
        <v/>
      </c>
      <c r="F36" s="21">
        <f>IF(A36="","",SUMIFS(입출고기록!$G$6:$G$205,입출고기록!$D$6:$D$205,A36,입출고기록!$C$6:$C$205,"입고")+SUMIFS(입출고기록!$G$6:$G$205,입출고기록!$D$6:$D$205,A36,입출고기록!$C$6:$C$205,"조정입고")+SUMIFS(입출고기록!$G$6:$G$205,입출고기록!$D$6:$D$205,A36,입출고기록!$C$6:$C$205,"반품입고"))</f>
        <v/>
      </c>
      <c r="G36" s="21">
        <f>IF(A36="","",SUMIFS(입출고기록!$G$6:$G$205,입출고기록!$D$6:$D$205,A36,입출고기록!$C$6:$C$205,"출고")+SUMIFS(입출고기록!$G$6:$G$205,입출고기록!$D$6:$D$205,A36,입출고기록!$C$6:$C$205,"조정출고"))</f>
        <v/>
      </c>
      <c r="H36" s="21">
        <f>IF(A36="","",E36+F36-G36)</f>
        <v/>
      </c>
      <c r="I36" s="21">
        <f>IF(A36="","",INDEX(품목마스터!$H$6:$H$80,MATCH(A36,품목마스터!$A$6:$A$80,0)))</f>
        <v/>
      </c>
      <c r="J36" s="21">
        <f>IF(A36="","",INDEX(품목마스터!$I$6:$I$80,MATCH(A36,품목마스터!$A$6:$A$80,0)))</f>
        <v/>
      </c>
      <c r="K36" s="21">
        <f>IF(A36="","",IF(H36&lt;=0,"품절",IF(H36&lt;I36,"위험",IF(H36&lt;J36*0.7,"재주문","정상"))))</f>
        <v/>
      </c>
      <c r="L36" s="21">
        <f>IF(A36="","",MAX(0,J36-H36))</f>
        <v/>
      </c>
      <c r="M36" s="21">
        <f>IF(A36="","",H36*INDEX(품목마스터!$J$6:$J$80,MATCH(A36,품목마스터!$A$6:$A$80,0)))</f>
        <v/>
      </c>
      <c r="N36" s="22">
        <f>IFERROR(MAXIFS(입출고기록!$A$6:$A$205,입출고기록!$D$6:$D$205,A36),"")</f>
        <v/>
      </c>
      <c r="O36" s="20" t="n"/>
    </row>
    <row r="37">
      <c r="A37" s="20">
        <f>IF(품목마스터!A37="","",품목마스터!A37)</f>
        <v/>
      </c>
      <c r="B37" s="20">
        <f>IF(A37="","",INDEX(품목마스터!$B$6:$B$80,MATCH(A37,품목마스터!$A$6:$A$80,0)))</f>
        <v/>
      </c>
      <c r="C37" s="20">
        <f>IF(A37="","",INDEX(품목마스터!$C$6:$C$80,MATCH(A37,품목마스터!$A$6:$A$80,0)))</f>
        <v/>
      </c>
      <c r="D37" s="20">
        <f>IF(A37="","",INDEX(품목마스터!$G$6:$G$80,MATCH(A37,품목마스터!$A$6:$A$80,0)))</f>
        <v/>
      </c>
      <c r="E37" s="21">
        <f>IF(A37="","",INDEX(품목마스터!$E$6:$E$80,MATCH(A37,품목마스터!$A$6:$A$80,0)))</f>
        <v/>
      </c>
      <c r="F37" s="21">
        <f>IF(A37="","",SUMIFS(입출고기록!$G$6:$G$205,입출고기록!$D$6:$D$205,A37,입출고기록!$C$6:$C$205,"입고")+SUMIFS(입출고기록!$G$6:$G$205,입출고기록!$D$6:$D$205,A37,입출고기록!$C$6:$C$205,"조정입고")+SUMIFS(입출고기록!$G$6:$G$205,입출고기록!$D$6:$D$205,A37,입출고기록!$C$6:$C$205,"반품입고"))</f>
        <v/>
      </c>
      <c r="G37" s="21">
        <f>IF(A37="","",SUMIFS(입출고기록!$G$6:$G$205,입출고기록!$D$6:$D$205,A37,입출고기록!$C$6:$C$205,"출고")+SUMIFS(입출고기록!$G$6:$G$205,입출고기록!$D$6:$D$205,A37,입출고기록!$C$6:$C$205,"조정출고"))</f>
        <v/>
      </c>
      <c r="H37" s="21">
        <f>IF(A37="","",E37+F37-G37)</f>
        <v/>
      </c>
      <c r="I37" s="21">
        <f>IF(A37="","",INDEX(품목마스터!$H$6:$H$80,MATCH(A37,품목마스터!$A$6:$A$80,0)))</f>
        <v/>
      </c>
      <c r="J37" s="21">
        <f>IF(A37="","",INDEX(품목마스터!$I$6:$I$80,MATCH(A37,품목마스터!$A$6:$A$80,0)))</f>
        <v/>
      </c>
      <c r="K37" s="21">
        <f>IF(A37="","",IF(H37&lt;=0,"품절",IF(H37&lt;I37,"위험",IF(H37&lt;J37*0.7,"재주문","정상"))))</f>
        <v/>
      </c>
      <c r="L37" s="21">
        <f>IF(A37="","",MAX(0,J37-H37))</f>
        <v/>
      </c>
      <c r="M37" s="21">
        <f>IF(A37="","",H37*INDEX(품목마스터!$J$6:$J$80,MATCH(A37,품목마스터!$A$6:$A$80,0)))</f>
        <v/>
      </c>
      <c r="N37" s="22">
        <f>IFERROR(MAXIFS(입출고기록!$A$6:$A$205,입출고기록!$D$6:$D$205,A37),"")</f>
        <v/>
      </c>
      <c r="O37" s="20" t="n"/>
    </row>
    <row r="38">
      <c r="A38" s="20">
        <f>IF(품목마스터!A38="","",품목마스터!A38)</f>
        <v/>
      </c>
      <c r="B38" s="20">
        <f>IF(A38="","",INDEX(품목마스터!$B$6:$B$80,MATCH(A38,품목마스터!$A$6:$A$80,0)))</f>
        <v/>
      </c>
      <c r="C38" s="20">
        <f>IF(A38="","",INDEX(품목마스터!$C$6:$C$80,MATCH(A38,품목마스터!$A$6:$A$80,0)))</f>
        <v/>
      </c>
      <c r="D38" s="20">
        <f>IF(A38="","",INDEX(품목마스터!$G$6:$G$80,MATCH(A38,품목마스터!$A$6:$A$80,0)))</f>
        <v/>
      </c>
      <c r="E38" s="21">
        <f>IF(A38="","",INDEX(품목마스터!$E$6:$E$80,MATCH(A38,품목마스터!$A$6:$A$80,0)))</f>
        <v/>
      </c>
      <c r="F38" s="21">
        <f>IF(A38="","",SUMIFS(입출고기록!$G$6:$G$205,입출고기록!$D$6:$D$205,A38,입출고기록!$C$6:$C$205,"입고")+SUMIFS(입출고기록!$G$6:$G$205,입출고기록!$D$6:$D$205,A38,입출고기록!$C$6:$C$205,"조정입고")+SUMIFS(입출고기록!$G$6:$G$205,입출고기록!$D$6:$D$205,A38,입출고기록!$C$6:$C$205,"반품입고"))</f>
        <v/>
      </c>
      <c r="G38" s="21">
        <f>IF(A38="","",SUMIFS(입출고기록!$G$6:$G$205,입출고기록!$D$6:$D$205,A38,입출고기록!$C$6:$C$205,"출고")+SUMIFS(입출고기록!$G$6:$G$205,입출고기록!$D$6:$D$205,A38,입출고기록!$C$6:$C$205,"조정출고"))</f>
        <v/>
      </c>
      <c r="H38" s="21">
        <f>IF(A38="","",E38+F38-G38)</f>
        <v/>
      </c>
      <c r="I38" s="21">
        <f>IF(A38="","",INDEX(품목마스터!$H$6:$H$80,MATCH(A38,품목마스터!$A$6:$A$80,0)))</f>
        <v/>
      </c>
      <c r="J38" s="21">
        <f>IF(A38="","",INDEX(품목마스터!$I$6:$I$80,MATCH(A38,품목마스터!$A$6:$A$80,0)))</f>
        <v/>
      </c>
      <c r="K38" s="21">
        <f>IF(A38="","",IF(H38&lt;=0,"품절",IF(H38&lt;I38,"위험",IF(H38&lt;J38*0.7,"재주문","정상"))))</f>
        <v/>
      </c>
      <c r="L38" s="21">
        <f>IF(A38="","",MAX(0,J38-H38))</f>
        <v/>
      </c>
      <c r="M38" s="21">
        <f>IF(A38="","",H38*INDEX(품목마스터!$J$6:$J$80,MATCH(A38,품목마스터!$A$6:$A$80,0)))</f>
        <v/>
      </c>
      <c r="N38" s="22">
        <f>IFERROR(MAXIFS(입출고기록!$A$6:$A$205,입출고기록!$D$6:$D$205,A38),"")</f>
        <v/>
      </c>
      <c r="O38" s="20" t="n"/>
    </row>
    <row r="39">
      <c r="A39" s="20">
        <f>IF(품목마스터!A39="","",품목마스터!A39)</f>
        <v/>
      </c>
      <c r="B39" s="20">
        <f>IF(A39="","",INDEX(품목마스터!$B$6:$B$80,MATCH(A39,품목마스터!$A$6:$A$80,0)))</f>
        <v/>
      </c>
      <c r="C39" s="20">
        <f>IF(A39="","",INDEX(품목마스터!$C$6:$C$80,MATCH(A39,품목마스터!$A$6:$A$80,0)))</f>
        <v/>
      </c>
      <c r="D39" s="20">
        <f>IF(A39="","",INDEX(품목마스터!$G$6:$G$80,MATCH(A39,품목마스터!$A$6:$A$80,0)))</f>
        <v/>
      </c>
      <c r="E39" s="21">
        <f>IF(A39="","",INDEX(품목마스터!$E$6:$E$80,MATCH(A39,품목마스터!$A$6:$A$80,0)))</f>
        <v/>
      </c>
      <c r="F39" s="21">
        <f>IF(A39="","",SUMIFS(입출고기록!$G$6:$G$205,입출고기록!$D$6:$D$205,A39,입출고기록!$C$6:$C$205,"입고")+SUMIFS(입출고기록!$G$6:$G$205,입출고기록!$D$6:$D$205,A39,입출고기록!$C$6:$C$205,"조정입고")+SUMIFS(입출고기록!$G$6:$G$205,입출고기록!$D$6:$D$205,A39,입출고기록!$C$6:$C$205,"반품입고"))</f>
        <v/>
      </c>
      <c r="G39" s="21">
        <f>IF(A39="","",SUMIFS(입출고기록!$G$6:$G$205,입출고기록!$D$6:$D$205,A39,입출고기록!$C$6:$C$205,"출고")+SUMIFS(입출고기록!$G$6:$G$205,입출고기록!$D$6:$D$205,A39,입출고기록!$C$6:$C$205,"조정출고"))</f>
        <v/>
      </c>
      <c r="H39" s="21">
        <f>IF(A39="","",E39+F39-G39)</f>
        <v/>
      </c>
      <c r="I39" s="21">
        <f>IF(A39="","",INDEX(품목마스터!$H$6:$H$80,MATCH(A39,품목마스터!$A$6:$A$80,0)))</f>
        <v/>
      </c>
      <c r="J39" s="21">
        <f>IF(A39="","",INDEX(품목마스터!$I$6:$I$80,MATCH(A39,품목마스터!$A$6:$A$80,0)))</f>
        <v/>
      </c>
      <c r="K39" s="21">
        <f>IF(A39="","",IF(H39&lt;=0,"품절",IF(H39&lt;I39,"위험",IF(H39&lt;J39*0.7,"재주문","정상"))))</f>
        <v/>
      </c>
      <c r="L39" s="21">
        <f>IF(A39="","",MAX(0,J39-H39))</f>
        <v/>
      </c>
      <c r="M39" s="21">
        <f>IF(A39="","",H39*INDEX(품목마스터!$J$6:$J$80,MATCH(A39,품목마스터!$A$6:$A$80,0)))</f>
        <v/>
      </c>
      <c r="N39" s="22">
        <f>IFERROR(MAXIFS(입출고기록!$A$6:$A$205,입출고기록!$D$6:$D$205,A39),"")</f>
        <v/>
      </c>
      <c r="O39" s="20" t="n"/>
    </row>
    <row r="40">
      <c r="A40" s="20">
        <f>IF(품목마스터!A40="","",품목마스터!A40)</f>
        <v/>
      </c>
      <c r="B40" s="20">
        <f>IF(A40="","",INDEX(품목마스터!$B$6:$B$80,MATCH(A40,품목마스터!$A$6:$A$80,0)))</f>
        <v/>
      </c>
      <c r="C40" s="20">
        <f>IF(A40="","",INDEX(품목마스터!$C$6:$C$80,MATCH(A40,품목마스터!$A$6:$A$80,0)))</f>
        <v/>
      </c>
      <c r="D40" s="20">
        <f>IF(A40="","",INDEX(품목마스터!$G$6:$G$80,MATCH(A40,품목마스터!$A$6:$A$80,0)))</f>
        <v/>
      </c>
      <c r="E40" s="21">
        <f>IF(A40="","",INDEX(품목마스터!$E$6:$E$80,MATCH(A40,품목마스터!$A$6:$A$80,0)))</f>
        <v/>
      </c>
      <c r="F40" s="21">
        <f>IF(A40="","",SUMIFS(입출고기록!$G$6:$G$205,입출고기록!$D$6:$D$205,A40,입출고기록!$C$6:$C$205,"입고")+SUMIFS(입출고기록!$G$6:$G$205,입출고기록!$D$6:$D$205,A40,입출고기록!$C$6:$C$205,"조정입고")+SUMIFS(입출고기록!$G$6:$G$205,입출고기록!$D$6:$D$205,A40,입출고기록!$C$6:$C$205,"반품입고"))</f>
        <v/>
      </c>
      <c r="G40" s="21">
        <f>IF(A40="","",SUMIFS(입출고기록!$G$6:$G$205,입출고기록!$D$6:$D$205,A40,입출고기록!$C$6:$C$205,"출고")+SUMIFS(입출고기록!$G$6:$G$205,입출고기록!$D$6:$D$205,A40,입출고기록!$C$6:$C$205,"조정출고"))</f>
        <v/>
      </c>
      <c r="H40" s="21">
        <f>IF(A40="","",E40+F40-G40)</f>
        <v/>
      </c>
      <c r="I40" s="21">
        <f>IF(A40="","",INDEX(품목마스터!$H$6:$H$80,MATCH(A40,품목마스터!$A$6:$A$80,0)))</f>
        <v/>
      </c>
      <c r="J40" s="21">
        <f>IF(A40="","",INDEX(품목마스터!$I$6:$I$80,MATCH(A40,품목마스터!$A$6:$A$80,0)))</f>
        <v/>
      </c>
      <c r="K40" s="21">
        <f>IF(A40="","",IF(H40&lt;=0,"품절",IF(H40&lt;I40,"위험",IF(H40&lt;J40*0.7,"재주문","정상"))))</f>
        <v/>
      </c>
      <c r="L40" s="21">
        <f>IF(A40="","",MAX(0,J40-H40))</f>
        <v/>
      </c>
      <c r="M40" s="21">
        <f>IF(A40="","",H40*INDEX(품목마스터!$J$6:$J$80,MATCH(A40,품목마스터!$A$6:$A$80,0)))</f>
        <v/>
      </c>
      <c r="N40" s="22">
        <f>IFERROR(MAXIFS(입출고기록!$A$6:$A$205,입출고기록!$D$6:$D$205,A40),"")</f>
        <v/>
      </c>
      <c r="O40" s="20" t="n"/>
    </row>
    <row r="41">
      <c r="A41" s="20">
        <f>IF(품목마스터!A41="","",품목마스터!A41)</f>
        <v/>
      </c>
      <c r="B41" s="20">
        <f>IF(A41="","",INDEX(품목마스터!$B$6:$B$80,MATCH(A41,품목마스터!$A$6:$A$80,0)))</f>
        <v/>
      </c>
      <c r="C41" s="20">
        <f>IF(A41="","",INDEX(품목마스터!$C$6:$C$80,MATCH(A41,품목마스터!$A$6:$A$80,0)))</f>
        <v/>
      </c>
      <c r="D41" s="20">
        <f>IF(A41="","",INDEX(품목마스터!$G$6:$G$80,MATCH(A41,품목마스터!$A$6:$A$80,0)))</f>
        <v/>
      </c>
      <c r="E41" s="21">
        <f>IF(A41="","",INDEX(품목마스터!$E$6:$E$80,MATCH(A41,품목마스터!$A$6:$A$80,0)))</f>
        <v/>
      </c>
      <c r="F41" s="21">
        <f>IF(A41="","",SUMIFS(입출고기록!$G$6:$G$205,입출고기록!$D$6:$D$205,A41,입출고기록!$C$6:$C$205,"입고")+SUMIFS(입출고기록!$G$6:$G$205,입출고기록!$D$6:$D$205,A41,입출고기록!$C$6:$C$205,"조정입고")+SUMIFS(입출고기록!$G$6:$G$205,입출고기록!$D$6:$D$205,A41,입출고기록!$C$6:$C$205,"반품입고"))</f>
        <v/>
      </c>
      <c r="G41" s="21">
        <f>IF(A41="","",SUMIFS(입출고기록!$G$6:$G$205,입출고기록!$D$6:$D$205,A41,입출고기록!$C$6:$C$205,"출고")+SUMIFS(입출고기록!$G$6:$G$205,입출고기록!$D$6:$D$205,A41,입출고기록!$C$6:$C$205,"조정출고"))</f>
        <v/>
      </c>
      <c r="H41" s="21">
        <f>IF(A41="","",E41+F41-G41)</f>
        <v/>
      </c>
      <c r="I41" s="21">
        <f>IF(A41="","",INDEX(품목마스터!$H$6:$H$80,MATCH(A41,품목마스터!$A$6:$A$80,0)))</f>
        <v/>
      </c>
      <c r="J41" s="21">
        <f>IF(A41="","",INDEX(품목마스터!$I$6:$I$80,MATCH(A41,품목마스터!$A$6:$A$80,0)))</f>
        <v/>
      </c>
      <c r="K41" s="21">
        <f>IF(A41="","",IF(H41&lt;=0,"품절",IF(H41&lt;I41,"위험",IF(H41&lt;J41*0.7,"재주문","정상"))))</f>
        <v/>
      </c>
      <c r="L41" s="21">
        <f>IF(A41="","",MAX(0,J41-H41))</f>
        <v/>
      </c>
      <c r="M41" s="21">
        <f>IF(A41="","",H41*INDEX(품목마스터!$J$6:$J$80,MATCH(A41,품목마스터!$A$6:$A$80,0)))</f>
        <v/>
      </c>
      <c r="N41" s="22">
        <f>IFERROR(MAXIFS(입출고기록!$A$6:$A$205,입출고기록!$D$6:$D$205,A41),"")</f>
        <v/>
      </c>
      <c r="O41" s="20" t="n"/>
    </row>
    <row r="42">
      <c r="A42" s="20">
        <f>IF(품목마스터!A42="","",품목마스터!A42)</f>
        <v/>
      </c>
      <c r="B42" s="20">
        <f>IF(A42="","",INDEX(품목마스터!$B$6:$B$80,MATCH(A42,품목마스터!$A$6:$A$80,0)))</f>
        <v/>
      </c>
      <c r="C42" s="20">
        <f>IF(A42="","",INDEX(품목마스터!$C$6:$C$80,MATCH(A42,품목마스터!$A$6:$A$80,0)))</f>
        <v/>
      </c>
      <c r="D42" s="20">
        <f>IF(A42="","",INDEX(품목마스터!$G$6:$G$80,MATCH(A42,품목마스터!$A$6:$A$80,0)))</f>
        <v/>
      </c>
      <c r="E42" s="21">
        <f>IF(A42="","",INDEX(품목마스터!$E$6:$E$80,MATCH(A42,품목마스터!$A$6:$A$80,0)))</f>
        <v/>
      </c>
      <c r="F42" s="21">
        <f>IF(A42="","",SUMIFS(입출고기록!$G$6:$G$205,입출고기록!$D$6:$D$205,A42,입출고기록!$C$6:$C$205,"입고")+SUMIFS(입출고기록!$G$6:$G$205,입출고기록!$D$6:$D$205,A42,입출고기록!$C$6:$C$205,"조정입고")+SUMIFS(입출고기록!$G$6:$G$205,입출고기록!$D$6:$D$205,A42,입출고기록!$C$6:$C$205,"반품입고"))</f>
        <v/>
      </c>
      <c r="G42" s="21">
        <f>IF(A42="","",SUMIFS(입출고기록!$G$6:$G$205,입출고기록!$D$6:$D$205,A42,입출고기록!$C$6:$C$205,"출고")+SUMIFS(입출고기록!$G$6:$G$205,입출고기록!$D$6:$D$205,A42,입출고기록!$C$6:$C$205,"조정출고"))</f>
        <v/>
      </c>
      <c r="H42" s="21">
        <f>IF(A42="","",E42+F42-G42)</f>
        <v/>
      </c>
      <c r="I42" s="21">
        <f>IF(A42="","",INDEX(품목마스터!$H$6:$H$80,MATCH(A42,품목마스터!$A$6:$A$80,0)))</f>
        <v/>
      </c>
      <c r="J42" s="21">
        <f>IF(A42="","",INDEX(품목마스터!$I$6:$I$80,MATCH(A42,품목마스터!$A$6:$A$80,0)))</f>
        <v/>
      </c>
      <c r="K42" s="21">
        <f>IF(A42="","",IF(H42&lt;=0,"품절",IF(H42&lt;I42,"위험",IF(H42&lt;J42*0.7,"재주문","정상"))))</f>
        <v/>
      </c>
      <c r="L42" s="21">
        <f>IF(A42="","",MAX(0,J42-H42))</f>
        <v/>
      </c>
      <c r="M42" s="21">
        <f>IF(A42="","",H42*INDEX(품목마스터!$J$6:$J$80,MATCH(A42,품목마스터!$A$6:$A$80,0)))</f>
        <v/>
      </c>
      <c r="N42" s="22">
        <f>IFERROR(MAXIFS(입출고기록!$A$6:$A$205,입출고기록!$D$6:$D$205,A42),"")</f>
        <v/>
      </c>
      <c r="O42" s="20" t="n"/>
    </row>
    <row r="43">
      <c r="A43" s="20">
        <f>IF(품목마스터!A43="","",품목마스터!A43)</f>
        <v/>
      </c>
      <c r="B43" s="20">
        <f>IF(A43="","",INDEX(품목마스터!$B$6:$B$80,MATCH(A43,품목마스터!$A$6:$A$80,0)))</f>
        <v/>
      </c>
      <c r="C43" s="20">
        <f>IF(A43="","",INDEX(품목마스터!$C$6:$C$80,MATCH(A43,품목마스터!$A$6:$A$80,0)))</f>
        <v/>
      </c>
      <c r="D43" s="20">
        <f>IF(A43="","",INDEX(품목마스터!$G$6:$G$80,MATCH(A43,품목마스터!$A$6:$A$80,0)))</f>
        <v/>
      </c>
      <c r="E43" s="21">
        <f>IF(A43="","",INDEX(품목마스터!$E$6:$E$80,MATCH(A43,품목마스터!$A$6:$A$80,0)))</f>
        <v/>
      </c>
      <c r="F43" s="21">
        <f>IF(A43="","",SUMIFS(입출고기록!$G$6:$G$205,입출고기록!$D$6:$D$205,A43,입출고기록!$C$6:$C$205,"입고")+SUMIFS(입출고기록!$G$6:$G$205,입출고기록!$D$6:$D$205,A43,입출고기록!$C$6:$C$205,"조정입고")+SUMIFS(입출고기록!$G$6:$G$205,입출고기록!$D$6:$D$205,A43,입출고기록!$C$6:$C$205,"반품입고"))</f>
        <v/>
      </c>
      <c r="G43" s="21">
        <f>IF(A43="","",SUMIFS(입출고기록!$G$6:$G$205,입출고기록!$D$6:$D$205,A43,입출고기록!$C$6:$C$205,"출고")+SUMIFS(입출고기록!$G$6:$G$205,입출고기록!$D$6:$D$205,A43,입출고기록!$C$6:$C$205,"조정출고"))</f>
        <v/>
      </c>
      <c r="H43" s="21">
        <f>IF(A43="","",E43+F43-G43)</f>
        <v/>
      </c>
      <c r="I43" s="21">
        <f>IF(A43="","",INDEX(품목마스터!$H$6:$H$80,MATCH(A43,품목마스터!$A$6:$A$80,0)))</f>
        <v/>
      </c>
      <c r="J43" s="21">
        <f>IF(A43="","",INDEX(품목마스터!$I$6:$I$80,MATCH(A43,품목마스터!$A$6:$A$80,0)))</f>
        <v/>
      </c>
      <c r="K43" s="21">
        <f>IF(A43="","",IF(H43&lt;=0,"품절",IF(H43&lt;I43,"위험",IF(H43&lt;J43*0.7,"재주문","정상"))))</f>
        <v/>
      </c>
      <c r="L43" s="21">
        <f>IF(A43="","",MAX(0,J43-H43))</f>
        <v/>
      </c>
      <c r="M43" s="21">
        <f>IF(A43="","",H43*INDEX(품목마스터!$J$6:$J$80,MATCH(A43,품목마스터!$A$6:$A$80,0)))</f>
        <v/>
      </c>
      <c r="N43" s="22">
        <f>IFERROR(MAXIFS(입출고기록!$A$6:$A$205,입출고기록!$D$6:$D$205,A43),"")</f>
        <v/>
      </c>
      <c r="O43" s="20" t="n"/>
    </row>
    <row r="44">
      <c r="A44" s="20">
        <f>IF(품목마스터!A44="","",품목마스터!A44)</f>
        <v/>
      </c>
      <c r="B44" s="20">
        <f>IF(A44="","",INDEX(품목마스터!$B$6:$B$80,MATCH(A44,품목마스터!$A$6:$A$80,0)))</f>
        <v/>
      </c>
      <c r="C44" s="20">
        <f>IF(A44="","",INDEX(품목마스터!$C$6:$C$80,MATCH(A44,품목마스터!$A$6:$A$80,0)))</f>
        <v/>
      </c>
      <c r="D44" s="20">
        <f>IF(A44="","",INDEX(품목마스터!$G$6:$G$80,MATCH(A44,품목마스터!$A$6:$A$80,0)))</f>
        <v/>
      </c>
      <c r="E44" s="21">
        <f>IF(A44="","",INDEX(품목마스터!$E$6:$E$80,MATCH(A44,품목마스터!$A$6:$A$80,0)))</f>
        <v/>
      </c>
      <c r="F44" s="21">
        <f>IF(A44="","",SUMIFS(입출고기록!$G$6:$G$205,입출고기록!$D$6:$D$205,A44,입출고기록!$C$6:$C$205,"입고")+SUMIFS(입출고기록!$G$6:$G$205,입출고기록!$D$6:$D$205,A44,입출고기록!$C$6:$C$205,"조정입고")+SUMIFS(입출고기록!$G$6:$G$205,입출고기록!$D$6:$D$205,A44,입출고기록!$C$6:$C$205,"반품입고"))</f>
        <v/>
      </c>
      <c r="G44" s="21">
        <f>IF(A44="","",SUMIFS(입출고기록!$G$6:$G$205,입출고기록!$D$6:$D$205,A44,입출고기록!$C$6:$C$205,"출고")+SUMIFS(입출고기록!$G$6:$G$205,입출고기록!$D$6:$D$205,A44,입출고기록!$C$6:$C$205,"조정출고"))</f>
        <v/>
      </c>
      <c r="H44" s="21">
        <f>IF(A44="","",E44+F44-G44)</f>
        <v/>
      </c>
      <c r="I44" s="21">
        <f>IF(A44="","",INDEX(품목마스터!$H$6:$H$80,MATCH(A44,품목마스터!$A$6:$A$80,0)))</f>
        <v/>
      </c>
      <c r="J44" s="21">
        <f>IF(A44="","",INDEX(품목마스터!$I$6:$I$80,MATCH(A44,품목마스터!$A$6:$A$80,0)))</f>
        <v/>
      </c>
      <c r="K44" s="21">
        <f>IF(A44="","",IF(H44&lt;=0,"품절",IF(H44&lt;I44,"위험",IF(H44&lt;J44*0.7,"재주문","정상"))))</f>
        <v/>
      </c>
      <c r="L44" s="21">
        <f>IF(A44="","",MAX(0,J44-H44))</f>
        <v/>
      </c>
      <c r="M44" s="21">
        <f>IF(A44="","",H44*INDEX(품목마스터!$J$6:$J$80,MATCH(A44,품목마스터!$A$6:$A$80,0)))</f>
        <v/>
      </c>
      <c r="N44" s="22">
        <f>IFERROR(MAXIFS(입출고기록!$A$6:$A$205,입출고기록!$D$6:$D$205,A44),"")</f>
        <v/>
      </c>
      <c r="O44" s="20" t="n"/>
    </row>
    <row r="45">
      <c r="A45" s="20">
        <f>IF(품목마스터!A45="","",품목마스터!A45)</f>
        <v/>
      </c>
      <c r="B45" s="20">
        <f>IF(A45="","",INDEX(품목마스터!$B$6:$B$80,MATCH(A45,품목마스터!$A$6:$A$80,0)))</f>
        <v/>
      </c>
      <c r="C45" s="20">
        <f>IF(A45="","",INDEX(품목마스터!$C$6:$C$80,MATCH(A45,품목마스터!$A$6:$A$80,0)))</f>
        <v/>
      </c>
      <c r="D45" s="20">
        <f>IF(A45="","",INDEX(품목마스터!$G$6:$G$80,MATCH(A45,품목마스터!$A$6:$A$80,0)))</f>
        <v/>
      </c>
      <c r="E45" s="21">
        <f>IF(A45="","",INDEX(품목마스터!$E$6:$E$80,MATCH(A45,품목마스터!$A$6:$A$80,0)))</f>
        <v/>
      </c>
      <c r="F45" s="21">
        <f>IF(A45="","",SUMIFS(입출고기록!$G$6:$G$205,입출고기록!$D$6:$D$205,A45,입출고기록!$C$6:$C$205,"입고")+SUMIFS(입출고기록!$G$6:$G$205,입출고기록!$D$6:$D$205,A45,입출고기록!$C$6:$C$205,"조정입고")+SUMIFS(입출고기록!$G$6:$G$205,입출고기록!$D$6:$D$205,A45,입출고기록!$C$6:$C$205,"반품입고"))</f>
        <v/>
      </c>
      <c r="G45" s="21">
        <f>IF(A45="","",SUMIFS(입출고기록!$G$6:$G$205,입출고기록!$D$6:$D$205,A45,입출고기록!$C$6:$C$205,"출고")+SUMIFS(입출고기록!$G$6:$G$205,입출고기록!$D$6:$D$205,A45,입출고기록!$C$6:$C$205,"조정출고"))</f>
        <v/>
      </c>
      <c r="H45" s="21">
        <f>IF(A45="","",E45+F45-G45)</f>
        <v/>
      </c>
      <c r="I45" s="21">
        <f>IF(A45="","",INDEX(품목마스터!$H$6:$H$80,MATCH(A45,품목마스터!$A$6:$A$80,0)))</f>
        <v/>
      </c>
      <c r="J45" s="21">
        <f>IF(A45="","",INDEX(품목마스터!$I$6:$I$80,MATCH(A45,품목마스터!$A$6:$A$80,0)))</f>
        <v/>
      </c>
      <c r="K45" s="21">
        <f>IF(A45="","",IF(H45&lt;=0,"품절",IF(H45&lt;I45,"위험",IF(H45&lt;J45*0.7,"재주문","정상"))))</f>
        <v/>
      </c>
      <c r="L45" s="21">
        <f>IF(A45="","",MAX(0,J45-H45))</f>
        <v/>
      </c>
      <c r="M45" s="21">
        <f>IF(A45="","",H45*INDEX(품목마스터!$J$6:$J$80,MATCH(A45,품목마스터!$A$6:$A$80,0)))</f>
        <v/>
      </c>
      <c r="N45" s="22">
        <f>IFERROR(MAXIFS(입출고기록!$A$6:$A$205,입출고기록!$D$6:$D$205,A45),"")</f>
        <v/>
      </c>
      <c r="O45" s="20" t="n"/>
    </row>
    <row r="46">
      <c r="A46" s="20">
        <f>IF(품목마스터!A46="","",품목마스터!A46)</f>
        <v/>
      </c>
      <c r="B46" s="20">
        <f>IF(A46="","",INDEX(품목마스터!$B$6:$B$80,MATCH(A46,품목마스터!$A$6:$A$80,0)))</f>
        <v/>
      </c>
      <c r="C46" s="20">
        <f>IF(A46="","",INDEX(품목마스터!$C$6:$C$80,MATCH(A46,품목마스터!$A$6:$A$80,0)))</f>
        <v/>
      </c>
      <c r="D46" s="20">
        <f>IF(A46="","",INDEX(품목마스터!$G$6:$G$80,MATCH(A46,품목마스터!$A$6:$A$80,0)))</f>
        <v/>
      </c>
      <c r="E46" s="21">
        <f>IF(A46="","",INDEX(품목마스터!$E$6:$E$80,MATCH(A46,품목마스터!$A$6:$A$80,0)))</f>
        <v/>
      </c>
      <c r="F46" s="21">
        <f>IF(A46="","",SUMIFS(입출고기록!$G$6:$G$205,입출고기록!$D$6:$D$205,A46,입출고기록!$C$6:$C$205,"입고")+SUMIFS(입출고기록!$G$6:$G$205,입출고기록!$D$6:$D$205,A46,입출고기록!$C$6:$C$205,"조정입고")+SUMIFS(입출고기록!$G$6:$G$205,입출고기록!$D$6:$D$205,A46,입출고기록!$C$6:$C$205,"반품입고"))</f>
        <v/>
      </c>
      <c r="G46" s="21">
        <f>IF(A46="","",SUMIFS(입출고기록!$G$6:$G$205,입출고기록!$D$6:$D$205,A46,입출고기록!$C$6:$C$205,"출고")+SUMIFS(입출고기록!$G$6:$G$205,입출고기록!$D$6:$D$205,A46,입출고기록!$C$6:$C$205,"조정출고"))</f>
        <v/>
      </c>
      <c r="H46" s="21">
        <f>IF(A46="","",E46+F46-G46)</f>
        <v/>
      </c>
      <c r="I46" s="21">
        <f>IF(A46="","",INDEX(품목마스터!$H$6:$H$80,MATCH(A46,품목마스터!$A$6:$A$80,0)))</f>
        <v/>
      </c>
      <c r="J46" s="21">
        <f>IF(A46="","",INDEX(품목마스터!$I$6:$I$80,MATCH(A46,품목마스터!$A$6:$A$80,0)))</f>
        <v/>
      </c>
      <c r="K46" s="21">
        <f>IF(A46="","",IF(H46&lt;=0,"품절",IF(H46&lt;I46,"위험",IF(H46&lt;J46*0.7,"재주문","정상"))))</f>
        <v/>
      </c>
      <c r="L46" s="21">
        <f>IF(A46="","",MAX(0,J46-H46))</f>
        <v/>
      </c>
      <c r="M46" s="21">
        <f>IF(A46="","",H46*INDEX(품목마스터!$J$6:$J$80,MATCH(A46,품목마스터!$A$6:$A$80,0)))</f>
        <v/>
      </c>
      <c r="N46" s="22">
        <f>IFERROR(MAXIFS(입출고기록!$A$6:$A$205,입출고기록!$D$6:$D$205,A46),"")</f>
        <v/>
      </c>
      <c r="O46" s="20" t="n"/>
    </row>
    <row r="47">
      <c r="A47" s="20">
        <f>IF(품목마스터!A47="","",품목마스터!A47)</f>
        <v/>
      </c>
      <c r="B47" s="20">
        <f>IF(A47="","",INDEX(품목마스터!$B$6:$B$80,MATCH(A47,품목마스터!$A$6:$A$80,0)))</f>
        <v/>
      </c>
      <c r="C47" s="20">
        <f>IF(A47="","",INDEX(품목마스터!$C$6:$C$80,MATCH(A47,품목마스터!$A$6:$A$80,0)))</f>
        <v/>
      </c>
      <c r="D47" s="20">
        <f>IF(A47="","",INDEX(품목마스터!$G$6:$G$80,MATCH(A47,품목마스터!$A$6:$A$80,0)))</f>
        <v/>
      </c>
      <c r="E47" s="21">
        <f>IF(A47="","",INDEX(품목마스터!$E$6:$E$80,MATCH(A47,품목마스터!$A$6:$A$80,0)))</f>
        <v/>
      </c>
      <c r="F47" s="21">
        <f>IF(A47="","",SUMIFS(입출고기록!$G$6:$G$205,입출고기록!$D$6:$D$205,A47,입출고기록!$C$6:$C$205,"입고")+SUMIFS(입출고기록!$G$6:$G$205,입출고기록!$D$6:$D$205,A47,입출고기록!$C$6:$C$205,"조정입고")+SUMIFS(입출고기록!$G$6:$G$205,입출고기록!$D$6:$D$205,A47,입출고기록!$C$6:$C$205,"반품입고"))</f>
        <v/>
      </c>
      <c r="G47" s="21">
        <f>IF(A47="","",SUMIFS(입출고기록!$G$6:$G$205,입출고기록!$D$6:$D$205,A47,입출고기록!$C$6:$C$205,"출고")+SUMIFS(입출고기록!$G$6:$G$205,입출고기록!$D$6:$D$205,A47,입출고기록!$C$6:$C$205,"조정출고"))</f>
        <v/>
      </c>
      <c r="H47" s="21">
        <f>IF(A47="","",E47+F47-G47)</f>
        <v/>
      </c>
      <c r="I47" s="21">
        <f>IF(A47="","",INDEX(품목마스터!$H$6:$H$80,MATCH(A47,품목마스터!$A$6:$A$80,0)))</f>
        <v/>
      </c>
      <c r="J47" s="21">
        <f>IF(A47="","",INDEX(품목마스터!$I$6:$I$80,MATCH(A47,품목마스터!$A$6:$A$80,0)))</f>
        <v/>
      </c>
      <c r="K47" s="21">
        <f>IF(A47="","",IF(H47&lt;=0,"품절",IF(H47&lt;I47,"위험",IF(H47&lt;J47*0.7,"재주문","정상"))))</f>
        <v/>
      </c>
      <c r="L47" s="21">
        <f>IF(A47="","",MAX(0,J47-H47))</f>
        <v/>
      </c>
      <c r="M47" s="21">
        <f>IF(A47="","",H47*INDEX(품목마스터!$J$6:$J$80,MATCH(A47,품목마스터!$A$6:$A$80,0)))</f>
        <v/>
      </c>
      <c r="N47" s="22">
        <f>IFERROR(MAXIFS(입출고기록!$A$6:$A$205,입출고기록!$D$6:$D$205,A47),"")</f>
        <v/>
      </c>
      <c r="O47" s="20" t="n"/>
    </row>
    <row r="48">
      <c r="A48" s="20">
        <f>IF(품목마스터!A48="","",품목마스터!A48)</f>
        <v/>
      </c>
      <c r="B48" s="20">
        <f>IF(A48="","",INDEX(품목마스터!$B$6:$B$80,MATCH(A48,품목마스터!$A$6:$A$80,0)))</f>
        <v/>
      </c>
      <c r="C48" s="20">
        <f>IF(A48="","",INDEX(품목마스터!$C$6:$C$80,MATCH(A48,품목마스터!$A$6:$A$80,0)))</f>
        <v/>
      </c>
      <c r="D48" s="20">
        <f>IF(A48="","",INDEX(품목마스터!$G$6:$G$80,MATCH(A48,품목마스터!$A$6:$A$80,0)))</f>
        <v/>
      </c>
      <c r="E48" s="21">
        <f>IF(A48="","",INDEX(품목마스터!$E$6:$E$80,MATCH(A48,품목마스터!$A$6:$A$80,0)))</f>
        <v/>
      </c>
      <c r="F48" s="21">
        <f>IF(A48="","",SUMIFS(입출고기록!$G$6:$G$205,입출고기록!$D$6:$D$205,A48,입출고기록!$C$6:$C$205,"입고")+SUMIFS(입출고기록!$G$6:$G$205,입출고기록!$D$6:$D$205,A48,입출고기록!$C$6:$C$205,"조정입고")+SUMIFS(입출고기록!$G$6:$G$205,입출고기록!$D$6:$D$205,A48,입출고기록!$C$6:$C$205,"반품입고"))</f>
        <v/>
      </c>
      <c r="G48" s="21">
        <f>IF(A48="","",SUMIFS(입출고기록!$G$6:$G$205,입출고기록!$D$6:$D$205,A48,입출고기록!$C$6:$C$205,"출고")+SUMIFS(입출고기록!$G$6:$G$205,입출고기록!$D$6:$D$205,A48,입출고기록!$C$6:$C$205,"조정출고"))</f>
        <v/>
      </c>
      <c r="H48" s="21">
        <f>IF(A48="","",E48+F48-G48)</f>
        <v/>
      </c>
      <c r="I48" s="21">
        <f>IF(A48="","",INDEX(품목마스터!$H$6:$H$80,MATCH(A48,품목마스터!$A$6:$A$80,0)))</f>
        <v/>
      </c>
      <c r="J48" s="21">
        <f>IF(A48="","",INDEX(품목마스터!$I$6:$I$80,MATCH(A48,품목마스터!$A$6:$A$80,0)))</f>
        <v/>
      </c>
      <c r="K48" s="21">
        <f>IF(A48="","",IF(H48&lt;=0,"품절",IF(H48&lt;I48,"위험",IF(H48&lt;J48*0.7,"재주문","정상"))))</f>
        <v/>
      </c>
      <c r="L48" s="21">
        <f>IF(A48="","",MAX(0,J48-H48))</f>
        <v/>
      </c>
      <c r="M48" s="21">
        <f>IF(A48="","",H48*INDEX(품목마스터!$J$6:$J$80,MATCH(A48,품목마스터!$A$6:$A$80,0)))</f>
        <v/>
      </c>
      <c r="N48" s="22">
        <f>IFERROR(MAXIFS(입출고기록!$A$6:$A$205,입출고기록!$D$6:$D$205,A48),"")</f>
        <v/>
      </c>
      <c r="O48" s="20" t="n"/>
    </row>
    <row r="49">
      <c r="A49" s="20">
        <f>IF(품목마스터!A49="","",품목마스터!A49)</f>
        <v/>
      </c>
      <c r="B49" s="20">
        <f>IF(A49="","",INDEX(품목마스터!$B$6:$B$80,MATCH(A49,품목마스터!$A$6:$A$80,0)))</f>
        <v/>
      </c>
      <c r="C49" s="20">
        <f>IF(A49="","",INDEX(품목마스터!$C$6:$C$80,MATCH(A49,품목마스터!$A$6:$A$80,0)))</f>
        <v/>
      </c>
      <c r="D49" s="20">
        <f>IF(A49="","",INDEX(품목마스터!$G$6:$G$80,MATCH(A49,품목마스터!$A$6:$A$80,0)))</f>
        <v/>
      </c>
      <c r="E49" s="21">
        <f>IF(A49="","",INDEX(품목마스터!$E$6:$E$80,MATCH(A49,품목마스터!$A$6:$A$80,0)))</f>
        <v/>
      </c>
      <c r="F49" s="21">
        <f>IF(A49="","",SUMIFS(입출고기록!$G$6:$G$205,입출고기록!$D$6:$D$205,A49,입출고기록!$C$6:$C$205,"입고")+SUMIFS(입출고기록!$G$6:$G$205,입출고기록!$D$6:$D$205,A49,입출고기록!$C$6:$C$205,"조정입고")+SUMIFS(입출고기록!$G$6:$G$205,입출고기록!$D$6:$D$205,A49,입출고기록!$C$6:$C$205,"반품입고"))</f>
        <v/>
      </c>
      <c r="G49" s="21">
        <f>IF(A49="","",SUMIFS(입출고기록!$G$6:$G$205,입출고기록!$D$6:$D$205,A49,입출고기록!$C$6:$C$205,"출고")+SUMIFS(입출고기록!$G$6:$G$205,입출고기록!$D$6:$D$205,A49,입출고기록!$C$6:$C$205,"조정출고"))</f>
        <v/>
      </c>
      <c r="H49" s="21">
        <f>IF(A49="","",E49+F49-G49)</f>
        <v/>
      </c>
      <c r="I49" s="21">
        <f>IF(A49="","",INDEX(품목마스터!$H$6:$H$80,MATCH(A49,품목마스터!$A$6:$A$80,0)))</f>
        <v/>
      </c>
      <c r="J49" s="21">
        <f>IF(A49="","",INDEX(품목마스터!$I$6:$I$80,MATCH(A49,품목마스터!$A$6:$A$80,0)))</f>
        <v/>
      </c>
      <c r="K49" s="21">
        <f>IF(A49="","",IF(H49&lt;=0,"품절",IF(H49&lt;I49,"위험",IF(H49&lt;J49*0.7,"재주문","정상"))))</f>
        <v/>
      </c>
      <c r="L49" s="21">
        <f>IF(A49="","",MAX(0,J49-H49))</f>
        <v/>
      </c>
      <c r="M49" s="21">
        <f>IF(A49="","",H49*INDEX(품목마스터!$J$6:$J$80,MATCH(A49,품목마스터!$A$6:$A$80,0)))</f>
        <v/>
      </c>
      <c r="N49" s="22">
        <f>IFERROR(MAXIFS(입출고기록!$A$6:$A$205,입출고기록!$D$6:$D$205,A49),"")</f>
        <v/>
      </c>
      <c r="O49" s="20" t="n"/>
    </row>
    <row r="50">
      <c r="A50" s="20">
        <f>IF(품목마스터!A50="","",품목마스터!A50)</f>
        <v/>
      </c>
      <c r="B50" s="20">
        <f>IF(A50="","",INDEX(품목마스터!$B$6:$B$80,MATCH(A50,품목마스터!$A$6:$A$80,0)))</f>
        <v/>
      </c>
      <c r="C50" s="20">
        <f>IF(A50="","",INDEX(품목마스터!$C$6:$C$80,MATCH(A50,품목마스터!$A$6:$A$80,0)))</f>
        <v/>
      </c>
      <c r="D50" s="20">
        <f>IF(A50="","",INDEX(품목마스터!$G$6:$G$80,MATCH(A50,품목마스터!$A$6:$A$80,0)))</f>
        <v/>
      </c>
      <c r="E50" s="21">
        <f>IF(A50="","",INDEX(품목마스터!$E$6:$E$80,MATCH(A50,품목마스터!$A$6:$A$80,0)))</f>
        <v/>
      </c>
      <c r="F50" s="21">
        <f>IF(A50="","",SUMIFS(입출고기록!$G$6:$G$205,입출고기록!$D$6:$D$205,A50,입출고기록!$C$6:$C$205,"입고")+SUMIFS(입출고기록!$G$6:$G$205,입출고기록!$D$6:$D$205,A50,입출고기록!$C$6:$C$205,"조정입고")+SUMIFS(입출고기록!$G$6:$G$205,입출고기록!$D$6:$D$205,A50,입출고기록!$C$6:$C$205,"반품입고"))</f>
        <v/>
      </c>
      <c r="G50" s="21">
        <f>IF(A50="","",SUMIFS(입출고기록!$G$6:$G$205,입출고기록!$D$6:$D$205,A50,입출고기록!$C$6:$C$205,"출고")+SUMIFS(입출고기록!$G$6:$G$205,입출고기록!$D$6:$D$205,A50,입출고기록!$C$6:$C$205,"조정출고"))</f>
        <v/>
      </c>
      <c r="H50" s="21">
        <f>IF(A50="","",E50+F50-G50)</f>
        <v/>
      </c>
      <c r="I50" s="21">
        <f>IF(A50="","",INDEX(품목마스터!$H$6:$H$80,MATCH(A50,품목마스터!$A$6:$A$80,0)))</f>
        <v/>
      </c>
      <c r="J50" s="21">
        <f>IF(A50="","",INDEX(품목마스터!$I$6:$I$80,MATCH(A50,품목마스터!$A$6:$A$80,0)))</f>
        <v/>
      </c>
      <c r="K50" s="21">
        <f>IF(A50="","",IF(H50&lt;=0,"품절",IF(H50&lt;I50,"위험",IF(H50&lt;J50*0.7,"재주문","정상"))))</f>
        <v/>
      </c>
      <c r="L50" s="21">
        <f>IF(A50="","",MAX(0,J50-H50))</f>
        <v/>
      </c>
      <c r="M50" s="21">
        <f>IF(A50="","",H50*INDEX(품목마스터!$J$6:$J$80,MATCH(A50,품목마스터!$A$6:$A$80,0)))</f>
        <v/>
      </c>
      <c r="N50" s="22">
        <f>IFERROR(MAXIFS(입출고기록!$A$6:$A$205,입출고기록!$D$6:$D$205,A50),"")</f>
        <v/>
      </c>
      <c r="O50" s="20" t="n"/>
    </row>
    <row r="51">
      <c r="A51" s="20">
        <f>IF(품목마스터!A51="","",품목마스터!A51)</f>
        <v/>
      </c>
      <c r="B51" s="20">
        <f>IF(A51="","",INDEX(품목마스터!$B$6:$B$80,MATCH(A51,품목마스터!$A$6:$A$80,0)))</f>
        <v/>
      </c>
      <c r="C51" s="20">
        <f>IF(A51="","",INDEX(품목마스터!$C$6:$C$80,MATCH(A51,품목마스터!$A$6:$A$80,0)))</f>
        <v/>
      </c>
      <c r="D51" s="20">
        <f>IF(A51="","",INDEX(품목마스터!$G$6:$G$80,MATCH(A51,품목마스터!$A$6:$A$80,0)))</f>
        <v/>
      </c>
      <c r="E51" s="21">
        <f>IF(A51="","",INDEX(품목마스터!$E$6:$E$80,MATCH(A51,품목마스터!$A$6:$A$80,0)))</f>
        <v/>
      </c>
      <c r="F51" s="21">
        <f>IF(A51="","",SUMIFS(입출고기록!$G$6:$G$205,입출고기록!$D$6:$D$205,A51,입출고기록!$C$6:$C$205,"입고")+SUMIFS(입출고기록!$G$6:$G$205,입출고기록!$D$6:$D$205,A51,입출고기록!$C$6:$C$205,"조정입고")+SUMIFS(입출고기록!$G$6:$G$205,입출고기록!$D$6:$D$205,A51,입출고기록!$C$6:$C$205,"반품입고"))</f>
        <v/>
      </c>
      <c r="G51" s="21">
        <f>IF(A51="","",SUMIFS(입출고기록!$G$6:$G$205,입출고기록!$D$6:$D$205,A51,입출고기록!$C$6:$C$205,"출고")+SUMIFS(입출고기록!$G$6:$G$205,입출고기록!$D$6:$D$205,A51,입출고기록!$C$6:$C$205,"조정출고"))</f>
        <v/>
      </c>
      <c r="H51" s="21">
        <f>IF(A51="","",E51+F51-G51)</f>
        <v/>
      </c>
      <c r="I51" s="21">
        <f>IF(A51="","",INDEX(품목마스터!$H$6:$H$80,MATCH(A51,품목마스터!$A$6:$A$80,0)))</f>
        <v/>
      </c>
      <c r="J51" s="21">
        <f>IF(A51="","",INDEX(품목마스터!$I$6:$I$80,MATCH(A51,품목마스터!$A$6:$A$80,0)))</f>
        <v/>
      </c>
      <c r="K51" s="21">
        <f>IF(A51="","",IF(H51&lt;=0,"품절",IF(H51&lt;I51,"위험",IF(H51&lt;J51*0.7,"재주문","정상"))))</f>
        <v/>
      </c>
      <c r="L51" s="21">
        <f>IF(A51="","",MAX(0,J51-H51))</f>
        <v/>
      </c>
      <c r="M51" s="21">
        <f>IF(A51="","",H51*INDEX(품목마스터!$J$6:$J$80,MATCH(A51,품목마스터!$A$6:$A$80,0)))</f>
        <v/>
      </c>
      <c r="N51" s="22">
        <f>IFERROR(MAXIFS(입출고기록!$A$6:$A$205,입출고기록!$D$6:$D$205,A51),"")</f>
        <v/>
      </c>
      <c r="O51" s="20" t="n"/>
    </row>
    <row r="52">
      <c r="A52" s="20">
        <f>IF(품목마스터!A52="","",품목마스터!A52)</f>
        <v/>
      </c>
      <c r="B52" s="20">
        <f>IF(A52="","",INDEX(품목마스터!$B$6:$B$80,MATCH(A52,품목마스터!$A$6:$A$80,0)))</f>
        <v/>
      </c>
      <c r="C52" s="20">
        <f>IF(A52="","",INDEX(품목마스터!$C$6:$C$80,MATCH(A52,품목마스터!$A$6:$A$80,0)))</f>
        <v/>
      </c>
      <c r="D52" s="20">
        <f>IF(A52="","",INDEX(품목마스터!$G$6:$G$80,MATCH(A52,품목마스터!$A$6:$A$80,0)))</f>
        <v/>
      </c>
      <c r="E52" s="21">
        <f>IF(A52="","",INDEX(품목마스터!$E$6:$E$80,MATCH(A52,품목마스터!$A$6:$A$80,0)))</f>
        <v/>
      </c>
      <c r="F52" s="21">
        <f>IF(A52="","",SUMIFS(입출고기록!$G$6:$G$205,입출고기록!$D$6:$D$205,A52,입출고기록!$C$6:$C$205,"입고")+SUMIFS(입출고기록!$G$6:$G$205,입출고기록!$D$6:$D$205,A52,입출고기록!$C$6:$C$205,"조정입고")+SUMIFS(입출고기록!$G$6:$G$205,입출고기록!$D$6:$D$205,A52,입출고기록!$C$6:$C$205,"반품입고"))</f>
        <v/>
      </c>
      <c r="G52" s="21">
        <f>IF(A52="","",SUMIFS(입출고기록!$G$6:$G$205,입출고기록!$D$6:$D$205,A52,입출고기록!$C$6:$C$205,"출고")+SUMIFS(입출고기록!$G$6:$G$205,입출고기록!$D$6:$D$205,A52,입출고기록!$C$6:$C$205,"조정출고"))</f>
        <v/>
      </c>
      <c r="H52" s="21">
        <f>IF(A52="","",E52+F52-G52)</f>
        <v/>
      </c>
      <c r="I52" s="21">
        <f>IF(A52="","",INDEX(품목마스터!$H$6:$H$80,MATCH(A52,품목마스터!$A$6:$A$80,0)))</f>
        <v/>
      </c>
      <c r="J52" s="21">
        <f>IF(A52="","",INDEX(품목마스터!$I$6:$I$80,MATCH(A52,품목마스터!$A$6:$A$80,0)))</f>
        <v/>
      </c>
      <c r="K52" s="21">
        <f>IF(A52="","",IF(H52&lt;=0,"품절",IF(H52&lt;I52,"위험",IF(H52&lt;J52*0.7,"재주문","정상"))))</f>
        <v/>
      </c>
      <c r="L52" s="21">
        <f>IF(A52="","",MAX(0,J52-H52))</f>
        <v/>
      </c>
      <c r="M52" s="21">
        <f>IF(A52="","",H52*INDEX(품목마스터!$J$6:$J$80,MATCH(A52,품목마스터!$A$6:$A$80,0)))</f>
        <v/>
      </c>
      <c r="N52" s="22">
        <f>IFERROR(MAXIFS(입출고기록!$A$6:$A$205,입출고기록!$D$6:$D$205,A52),"")</f>
        <v/>
      </c>
      <c r="O52" s="20" t="n"/>
    </row>
    <row r="53">
      <c r="A53" s="20">
        <f>IF(품목마스터!A53="","",품목마스터!A53)</f>
        <v/>
      </c>
      <c r="B53" s="20">
        <f>IF(A53="","",INDEX(품목마스터!$B$6:$B$80,MATCH(A53,품목마스터!$A$6:$A$80,0)))</f>
        <v/>
      </c>
      <c r="C53" s="20">
        <f>IF(A53="","",INDEX(품목마스터!$C$6:$C$80,MATCH(A53,품목마스터!$A$6:$A$80,0)))</f>
        <v/>
      </c>
      <c r="D53" s="20">
        <f>IF(A53="","",INDEX(품목마스터!$G$6:$G$80,MATCH(A53,품목마스터!$A$6:$A$80,0)))</f>
        <v/>
      </c>
      <c r="E53" s="21">
        <f>IF(A53="","",INDEX(품목마스터!$E$6:$E$80,MATCH(A53,품목마스터!$A$6:$A$80,0)))</f>
        <v/>
      </c>
      <c r="F53" s="21">
        <f>IF(A53="","",SUMIFS(입출고기록!$G$6:$G$205,입출고기록!$D$6:$D$205,A53,입출고기록!$C$6:$C$205,"입고")+SUMIFS(입출고기록!$G$6:$G$205,입출고기록!$D$6:$D$205,A53,입출고기록!$C$6:$C$205,"조정입고")+SUMIFS(입출고기록!$G$6:$G$205,입출고기록!$D$6:$D$205,A53,입출고기록!$C$6:$C$205,"반품입고"))</f>
        <v/>
      </c>
      <c r="G53" s="21">
        <f>IF(A53="","",SUMIFS(입출고기록!$G$6:$G$205,입출고기록!$D$6:$D$205,A53,입출고기록!$C$6:$C$205,"출고")+SUMIFS(입출고기록!$G$6:$G$205,입출고기록!$D$6:$D$205,A53,입출고기록!$C$6:$C$205,"조정출고"))</f>
        <v/>
      </c>
      <c r="H53" s="21">
        <f>IF(A53="","",E53+F53-G53)</f>
        <v/>
      </c>
      <c r="I53" s="21">
        <f>IF(A53="","",INDEX(품목마스터!$H$6:$H$80,MATCH(A53,품목마스터!$A$6:$A$80,0)))</f>
        <v/>
      </c>
      <c r="J53" s="21">
        <f>IF(A53="","",INDEX(품목마스터!$I$6:$I$80,MATCH(A53,품목마스터!$A$6:$A$80,0)))</f>
        <v/>
      </c>
      <c r="K53" s="21">
        <f>IF(A53="","",IF(H53&lt;=0,"품절",IF(H53&lt;I53,"위험",IF(H53&lt;J53*0.7,"재주문","정상"))))</f>
        <v/>
      </c>
      <c r="L53" s="21">
        <f>IF(A53="","",MAX(0,J53-H53))</f>
        <v/>
      </c>
      <c r="M53" s="21">
        <f>IF(A53="","",H53*INDEX(품목마스터!$J$6:$J$80,MATCH(A53,품목마스터!$A$6:$A$80,0)))</f>
        <v/>
      </c>
      <c r="N53" s="22">
        <f>IFERROR(MAXIFS(입출고기록!$A$6:$A$205,입출고기록!$D$6:$D$205,A53),"")</f>
        <v/>
      </c>
      <c r="O53" s="20" t="n"/>
    </row>
    <row r="54">
      <c r="A54" s="20">
        <f>IF(품목마스터!A54="","",품목마스터!A54)</f>
        <v/>
      </c>
      <c r="B54" s="20">
        <f>IF(A54="","",INDEX(품목마스터!$B$6:$B$80,MATCH(A54,품목마스터!$A$6:$A$80,0)))</f>
        <v/>
      </c>
      <c r="C54" s="20">
        <f>IF(A54="","",INDEX(품목마스터!$C$6:$C$80,MATCH(A54,품목마스터!$A$6:$A$80,0)))</f>
        <v/>
      </c>
      <c r="D54" s="20">
        <f>IF(A54="","",INDEX(품목마스터!$G$6:$G$80,MATCH(A54,품목마스터!$A$6:$A$80,0)))</f>
        <v/>
      </c>
      <c r="E54" s="21">
        <f>IF(A54="","",INDEX(품목마스터!$E$6:$E$80,MATCH(A54,품목마스터!$A$6:$A$80,0)))</f>
        <v/>
      </c>
      <c r="F54" s="21">
        <f>IF(A54="","",SUMIFS(입출고기록!$G$6:$G$205,입출고기록!$D$6:$D$205,A54,입출고기록!$C$6:$C$205,"입고")+SUMIFS(입출고기록!$G$6:$G$205,입출고기록!$D$6:$D$205,A54,입출고기록!$C$6:$C$205,"조정입고")+SUMIFS(입출고기록!$G$6:$G$205,입출고기록!$D$6:$D$205,A54,입출고기록!$C$6:$C$205,"반품입고"))</f>
        <v/>
      </c>
      <c r="G54" s="21">
        <f>IF(A54="","",SUMIFS(입출고기록!$G$6:$G$205,입출고기록!$D$6:$D$205,A54,입출고기록!$C$6:$C$205,"출고")+SUMIFS(입출고기록!$G$6:$G$205,입출고기록!$D$6:$D$205,A54,입출고기록!$C$6:$C$205,"조정출고"))</f>
        <v/>
      </c>
      <c r="H54" s="21">
        <f>IF(A54="","",E54+F54-G54)</f>
        <v/>
      </c>
      <c r="I54" s="21">
        <f>IF(A54="","",INDEX(품목마스터!$H$6:$H$80,MATCH(A54,품목마스터!$A$6:$A$80,0)))</f>
        <v/>
      </c>
      <c r="J54" s="21">
        <f>IF(A54="","",INDEX(품목마스터!$I$6:$I$80,MATCH(A54,품목마스터!$A$6:$A$80,0)))</f>
        <v/>
      </c>
      <c r="K54" s="21">
        <f>IF(A54="","",IF(H54&lt;=0,"품절",IF(H54&lt;I54,"위험",IF(H54&lt;J54*0.7,"재주문","정상"))))</f>
        <v/>
      </c>
      <c r="L54" s="21">
        <f>IF(A54="","",MAX(0,J54-H54))</f>
        <v/>
      </c>
      <c r="M54" s="21">
        <f>IF(A54="","",H54*INDEX(품목마스터!$J$6:$J$80,MATCH(A54,품목마스터!$A$6:$A$80,0)))</f>
        <v/>
      </c>
      <c r="N54" s="22">
        <f>IFERROR(MAXIFS(입출고기록!$A$6:$A$205,입출고기록!$D$6:$D$205,A54),"")</f>
        <v/>
      </c>
      <c r="O54" s="20" t="n"/>
    </row>
    <row r="55">
      <c r="A55" s="20">
        <f>IF(품목마스터!A55="","",품목마스터!A55)</f>
        <v/>
      </c>
      <c r="B55" s="20">
        <f>IF(A55="","",INDEX(품목마스터!$B$6:$B$80,MATCH(A55,품목마스터!$A$6:$A$80,0)))</f>
        <v/>
      </c>
      <c r="C55" s="20">
        <f>IF(A55="","",INDEX(품목마스터!$C$6:$C$80,MATCH(A55,품목마스터!$A$6:$A$80,0)))</f>
        <v/>
      </c>
      <c r="D55" s="20">
        <f>IF(A55="","",INDEX(품목마스터!$G$6:$G$80,MATCH(A55,품목마스터!$A$6:$A$80,0)))</f>
        <v/>
      </c>
      <c r="E55" s="21">
        <f>IF(A55="","",INDEX(품목마스터!$E$6:$E$80,MATCH(A55,품목마스터!$A$6:$A$80,0)))</f>
        <v/>
      </c>
      <c r="F55" s="21">
        <f>IF(A55="","",SUMIFS(입출고기록!$G$6:$G$205,입출고기록!$D$6:$D$205,A55,입출고기록!$C$6:$C$205,"입고")+SUMIFS(입출고기록!$G$6:$G$205,입출고기록!$D$6:$D$205,A55,입출고기록!$C$6:$C$205,"조정입고")+SUMIFS(입출고기록!$G$6:$G$205,입출고기록!$D$6:$D$205,A55,입출고기록!$C$6:$C$205,"반품입고"))</f>
        <v/>
      </c>
      <c r="G55" s="21">
        <f>IF(A55="","",SUMIFS(입출고기록!$G$6:$G$205,입출고기록!$D$6:$D$205,A55,입출고기록!$C$6:$C$205,"출고")+SUMIFS(입출고기록!$G$6:$G$205,입출고기록!$D$6:$D$205,A55,입출고기록!$C$6:$C$205,"조정출고"))</f>
        <v/>
      </c>
      <c r="H55" s="21">
        <f>IF(A55="","",E55+F55-G55)</f>
        <v/>
      </c>
      <c r="I55" s="21">
        <f>IF(A55="","",INDEX(품목마스터!$H$6:$H$80,MATCH(A55,품목마스터!$A$6:$A$80,0)))</f>
        <v/>
      </c>
      <c r="J55" s="21">
        <f>IF(A55="","",INDEX(품목마스터!$I$6:$I$80,MATCH(A55,품목마스터!$A$6:$A$80,0)))</f>
        <v/>
      </c>
      <c r="K55" s="21">
        <f>IF(A55="","",IF(H55&lt;=0,"품절",IF(H55&lt;I55,"위험",IF(H55&lt;J55*0.7,"재주문","정상"))))</f>
        <v/>
      </c>
      <c r="L55" s="21">
        <f>IF(A55="","",MAX(0,J55-H55))</f>
        <v/>
      </c>
      <c r="M55" s="21">
        <f>IF(A55="","",H55*INDEX(품목마스터!$J$6:$J$80,MATCH(A55,품목마스터!$A$6:$A$80,0)))</f>
        <v/>
      </c>
      <c r="N55" s="22">
        <f>IFERROR(MAXIFS(입출고기록!$A$6:$A$205,입출고기록!$D$6:$D$205,A55),"")</f>
        <v/>
      </c>
      <c r="O55" s="20" t="n"/>
    </row>
    <row r="56">
      <c r="A56" s="20">
        <f>IF(품목마스터!A56="","",품목마스터!A56)</f>
        <v/>
      </c>
      <c r="B56" s="20">
        <f>IF(A56="","",INDEX(품목마스터!$B$6:$B$80,MATCH(A56,품목마스터!$A$6:$A$80,0)))</f>
        <v/>
      </c>
      <c r="C56" s="20">
        <f>IF(A56="","",INDEX(품목마스터!$C$6:$C$80,MATCH(A56,품목마스터!$A$6:$A$80,0)))</f>
        <v/>
      </c>
      <c r="D56" s="20">
        <f>IF(A56="","",INDEX(품목마스터!$G$6:$G$80,MATCH(A56,품목마스터!$A$6:$A$80,0)))</f>
        <v/>
      </c>
      <c r="E56" s="21">
        <f>IF(A56="","",INDEX(품목마스터!$E$6:$E$80,MATCH(A56,품목마스터!$A$6:$A$80,0)))</f>
        <v/>
      </c>
      <c r="F56" s="21">
        <f>IF(A56="","",SUMIFS(입출고기록!$G$6:$G$205,입출고기록!$D$6:$D$205,A56,입출고기록!$C$6:$C$205,"입고")+SUMIFS(입출고기록!$G$6:$G$205,입출고기록!$D$6:$D$205,A56,입출고기록!$C$6:$C$205,"조정입고")+SUMIFS(입출고기록!$G$6:$G$205,입출고기록!$D$6:$D$205,A56,입출고기록!$C$6:$C$205,"반품입고"))</f>
        <v/>
      </c>
      <c r="G56" s="21">
        <f>IF(A56="","",SUMIFS(입출고기록!$G$6:$G$205,입출고기록!$D$6:$D$205,A56,입출고기록!$C$6:$C$205,"출고")+SUMIFS(입출고기록!$G$6:$G$205,입출고기록!$D$6:$D$205,A56,입출고기록!$C$6:$C$205,"조정출고"))</f>
        <v/>
      </c>
      <c r="H56" s="21">
        <f>IF(A56="","",E56+F56-G56)</f>
        <v/>
      </c>
      <c r="I56" s="21">
        <f>IF(A56="","",INDEX(품목마스터!$H$6:$H$80,MATCH(A56,품목마스터!$A$6:$A$80,0)))</f>
        <v/>
      </c>
      <c r="J56" s="21">
        <f>IF(A56="","",INDEX(품목마스터!$I$6:$I$80,MATCH(A56,품목마스터!$A$6:$A$80,0)))</f>
        <v/>
      </c>
      <c r="K56" s="21">
        <f>IF(A56="","",IF(H56&lt;=0,"품절",IF(H56&lt;I56,"위험",IF(H56&lt;J56*0.7,"재주문","정상"))))</f>
        <v/>
      </c>
      <c r="L56" s="21">
        <f>IF(A56="","",MAX(0,J56-H56))</f>
        <v/>
      </c>
      <c r="M56" s="21">
        <f>IF(A56="","",H56*INDEX(품목마스터!$J$6:$J$80,MATCH(A56,품목마스터!$A$6:$A$80,0)))</f>
        <v/>
      </c>
      <c r="N56" s="22">
        <f>IFERROR(MAXIFS(입출고기록!$A$6:$A$205,입출고기록!$D$6:$D$205,A56),"")</f>
        <v/>
      </c>
      <c r="O56" s="20" t="n"/>
    </row>
    <row r="57">
      <c r="A57" s="20">
        <f>IF(품목마스터!A57="","",품목마스터!A57)</f>
        <v/>
      </c>
      <c r="B57" s="20">
        <f>IF(A57="","",INDEX(품목마스터!$B$6:$B$80,MATCH(A57,품목마스터!$A$6:$A$80,0)))</f>
        <v/>
      </c>
      <c r="C57" s="20">
        <f>IF(A57="","",INDEX(품목마스터!$C$6:$C$80,MATCH(A57,품목마스터!$A$6:$A$80,0)))</f>
        <v/>
      </c>
      <c r="D57" s="20">
        <f>IF(A57="","",INDEX(품목마스터!$G$6:$G$80,MATCH(A57,품목마스터!$A$6:$A$80,0)))</f>
        <v/>
      </c>
      <c r="E57" s="21">
        <f>IF(A57="","",INDEX(품목마스터!$E$6:$E$80,MATCH(A57,품목마스터!$A$6:$A$80,0)))</f>
        <v/>
      </c>
      <c r="F57" s="21">
        <f>IF(A57="","",SUMIFS(입출고기록!$G$6:$G$205,입출고기록!$D$6:$D$205,A57,입출고기록!$C$6:$C$205,"입고")+SUMIFS(입출고기록!$G$6:$G$205,입출고기록!$D$6:$D$205,A57,입출고기록!$C$6:$C$205,"조정입고")+SUMIFS(입출고기록!$G$6:$G$205,입출고기록!$D$6:$D$205,A57,입출고기록!$C$6:$C$205,"반품입고"))</f>
        <v/>
      </c>
      <c r="G57" s="21">
        <f>IF(A57="","",SUMIFS(입출고기록!$G$6:$G$205,입출고기록!$D$6:$D$205,A57,입출고기록!$C$6:$C$205,"출고")+SUMIFS(입출고기록!$G$6:$G$205,입출고기록!$D$6:$D$205,A57,입출고기록!$C$6:$C$205,"조정출고"))</f>
        <v/>
      </c>
      <c r="H57" s="21">
        <f>IF(A57="","",E57+F57-G57)</f>
        <v/>
      </c>
      <c r="I57" s="21">
        <f>IF(A57="","",INDEX(품목마스터!$H$6:$H$80,MATCH(A57,품목마스터!$A$6:$A$80,0)))</f>
        <v/>
      </c>
      <c r="J57" s="21">
        <f>IF(A57="","",INDEX(품목마스터!$I$6:$I$80,MATCH(A57,품목마스터!$A$6:$A$80,0)))</f>
        <v/>
      </c>
      <c r="K57" s="21">
        <f>IF(A57="","",IF(H57&lt;=0,"품절",IF(H57&lt;I57,"위험",IF(H57&lt;J57*0.7,"재주문","정상"))))</f>
        <v/>
      </c>
      <c r="L57" s="21">
        <f>IF(A57="","",MAX(0,J57-H57))</f>
        <v/>
      </c>
      <c r="M57" s="21">
        <f>IF(A57="","",H57*INDEX(품목마스터!$J$6:$J$80,MATCH(A57,품목마스터!$A$6:$A$80,0)))</f>
        <v/>
      </c>
      <c r="N57" s="22">
        <f>IFERROR(MAXIFS(입출고기록!$A$6:$A$205,입출고기록!$D$6:$D$205,A57),"")</f>
        <v/>
      </c>
      <c r="O57" s="20" t="n"/>
    </row>
    <row r="58">
      <c r="A58" s="20">
        <f>IF(품목마스터!A58="","",품목마스터!A58)</f>
        <v/>
      </c>
      <c r="B58" s="20">
        <f>IF(A58="","",INDEX(품목마스터!$B$6:$B$80,MATCH(A58,품목마스터!$A$6:$A$80,0)))</f>
        <v/>
      </c>
      <c r="C58" s="20">
        <f>IF(A58="","",INDEX(품목마스터!$C$6:$C$80,MATCH(A58,품목마스터!$A$6:$A$80,0)))</f>
        <v/>
      </c>
      <c r="D58" s="20">
        <f>IF(A58="","",INDEX(품목마스터!$G$6:$G$80,MATCH(A58,품목마스터!$A$6:$A$80,0)))</f>
        <v/>
      </c>
      <c r="E58" s="21">
        <f>IF(A58="","",INDEX(품목마스터!$E$6:$E$80,MATCH(A58,품목마스터!$A$6:$A$80,0)))</f>
        <v/>
      </c>
      <c r="F58" s="21">
        <f>IF(A58="","",SUMIFS(입출고기록!$G$6:$G$205,입출고기록!$D$6:$D$205,A58,입출고기록!$C$6:$C$205,"입고")+SUMIFS(입출고기록!$G$6:$G$205,입출고기록!$D$6:$D$205,A58,입출고기록!$C$6:$C$205,"조정입고")+SUMIFS(입출고기록!$G$6:$G$205,입출고기록!$D$6:$D$205,A58,입출고기록!$C$6:$C$205,"반품입고"))</f>
        <v/>
      </c>
      <c r="G58" s="21">
        <f>IF(A58="","",SUMIFS(입출고기록!$G$6:$G$205,입출고기록!$D$6:$D$205,A58,입출고기록!$C$6:$C$205,"출고")+SUMIFS(입출고기록!$G$6:$G$205,입출고기록!$D$6:$D$205,A58,입출고기록!$C$6:$C$205,"조정출고"))</f>
        <v/>
      </c>
      <c r="H58" s="21">
        <f>IF(A58="","",E58+F58-G58)</f>
        <v/>
      </c>
      <c r="I58" s="21">
        <f>IF(A58="","",INDEX(품목마스터!$H$6:$H$80,MATCH(A58,품목마스터!$A$6:$A$80,0)))</f>
        <v/>
      </c>
      <c r="J58" s="21">
        <f>IF(A58="","",INDEX(품목마스터!$I$6:$I$80,MATCH(A58,품목마스터!$A$6:$A$80,0)))</f>
        <v/>
      </c>
      <c r="K58" s="21">
        <f>IF(A58="","",IF(H58&lt;=0,"품절",IF(H58&lt;I58,"위험",IF(H58&lt;J58*0.7,"재주문","정상"))))</f>
        <v/>
      </c>
      <c r="L58" s="21">
        <f>IF(A58="","",MAX(0,J58-H58))</f>
        <v/>
      </c>
      <c r="M58" s="21">
        <f>IF(A58="","",H58*INDEX(품목마스터!$J$6:$J$80,MATCH(A58,품목마스터!$A$6:$A$80,0)))</f>
        <v/>
      </c>
      <c r="N58" s="22">
        <f>IFERROR(MAXIFS(입출고기록!$A$6:$A$205,입출고기록!$D$6:$D$205,A58),"")</f>
        <v/>
      </c>
      <c r="O58" s="20" t="n"/>
    </row>
    <row r="59">
      <c r="A59" s="20">
        <f>IF(품목마스터!A59="","",품목마스터!A59)</f>
        <v/>
      </c>
      <c r="B59" s="20">
        <f>IF(A59="","",INDEX(품목마스터!$B$6:$B$80,MATCH(A59,품목마스터!$A$6:$A$80,0)))</f>
        <v/>
      </c>
      <c r="C59" s="20">
        <f>IF(A59="","",INDEX(품목마스터!$C$6:$C$80,MATCH(A59,품목마스터!$A$6:$A$80,0)))</f>
        <v/>
      </c>
      <c r="D59" s="20">
        <f>IF(A59="","",INDEX(품목마스터!$G$6:$G$80,MATCH(A59,품목마스터!$A$6:$A$80,0)))</f>
        <v/>
      </c>
      <c r="E59" s="21">
        <f>IF(A59="","",INDEX(품목마스터!$E$6:$E$80,MATCH(A59,품목마스터!$A$6:$A$80,0)))</f>
        <v/>
      </c>
      <c r="F59" s="21">
        <f>IF(A59="","",SUMIFS(입출고기록!$G$6:$G$205,입출고기록!$D$6:$D$205,A59,입출고기록!$C$6:$C$205,"입고")+SUMIFS(입출고기록!$G$6:$G$205,입출고기록!$D$6:$D$205,A59,입출고기록!$C$6:$C$205,"조정입고")+SUMIFS(입출고기록!$G$6:$G$205,입출고기록!$D$6:$D$205,A59,입출고기록!$C$6:$C$205,"반품입고"))</f>
        <v/>
      </c>
      <c r="G59" s="21">
        <f>IF(A59="","",SUMIFS(입출고기록!$G$6:$G$205,입출고기록!$D$6:$D$205,A59,입출고기록!$C$6:$C$205,"출고")+SUMIFS(입출고기록!$G$6:$G$205,입출고기록!$D$6:$D$205,A59,입출고기록!$C$6:$C$205,"조정출고"))</f>
        <v/>
      </c>
      <c r="H59" s="21">
        <f>IF(A59="","",E59+F59-G59)</f>
        <v/>
      </c>
      <c r="I59" s="21">
        <f>IF(A59="","",INDEX(품목마스터!$H$6:$H$80,MATCH(A59,품목마스터!$A$6:$A$80,0)))</f>
        <v/>
      </c>
      <c r="J59" s="21">
        <f>IF(A59="","",INDEX(품목마스터!$I$6:$I$80,MATCH(A59,품목마스터!$A$6:$A$80,0)))</f>
        <v/>
      </c>
      <c r="K59" s="21">
        <f>IF(A59="","",IF(H59&lt;=0,"품절",IF(H59&lt;I59,"위험",IF(H59&lt;J59*0.7,"재주문","정상"))))</f>
        <v/>
      </c>
      <c r="L59" s="21">
        <f>IF(A59="","",MAX(0,J59-H59))</f>
        <v/>
      </c>
      <c r="M59" s="21">
        <f>IF(A59="","",H59*INDEX(품목마스터!$J$6:$J$80,MATCH(A59,품목마스터!$A$6:$A$80,0)))</f>
        <v/>
      </c>
      <c r="N59" s="22">
        <f>IFERROR(MAXIFS(입출고기록!$A$6:$A$205,입출고기록!$D$6:$D$205,A59),"")</f>
        <v/>
      </c>
      <c r="O59" s="20" t="n"/>
    </row>
    <row r="60">
      <c r="A60" s="20">
        <f>IF(품목마스터!A60="","",품목마스터!A60)</f>
        <v/>
      </c>
      <c r="B60" s="20">
        <f>IF(A60="","",INDEX(품목마스터!$B$6:$B$80,MATCH(A60,품목마스터!$A$6:$A$80,0)))</f>
        <v/>
      </c>
      <c r="C60" s="20">
        <f>IF(A60="","",INDEX(품목마스터!$C$6:$C$80,MATCH(A60,품목마스터!$A$6:$A$80,0)))</f>
        <v/>
      </c>
      <c r="D60" s="20">
        <f>IF(A60="","",INDEX(품목마스터!$G$6:$G$80,MATCH(A60,품목마스터!$A$6:$A$80,0)))</f>
        <v/>
      </c>
      <c r="E60" s="21">
        <f>IF(A60="","",INDEX(품목마스터!$E$6:$E$80,MATCH(A60,품목마스터!$A$6:$A$80,0)))</f>
        <v/>
      </c>
      <c r="F60" s="21">
        <f>IF(A60="","",SUMIFS(입출고기록!$G$6:$G$205,입출고기록!$D$6:$D$205,A60,입출고기록!$C$6:$C$205,"입고")+SUMIFS(입출고기록!$G$6:$G$205,입출고기록!$D$6:$D$205,A60,입출고기록!$C$6:$C$205,"조정입고")+SUMIFS(입출고기록!$G$6:$G$205,입출고기록!$D$6:$D$205,A60,입출고기록!$C$6:$C$205,"반품입고"))</f>
        <v/>
      </c>
      <c r="G60" s="21">
        <f>IF(A60="","",SUMIFS(입출고기록!$G$6:$G$205,입출고기록!$D$6:$D$205,A60,입출고기록!$C$6:$C$205,"출고")+SUMIFS(입출고기록!$G$6:$G$205,입출고기록!$D$6:$D$205,A60,입출고기록!$C$6:$C$205,"조정출고"))</f>
        <v/>
      </c>
      <c r="H60" s="21">
        <f>IF(A60="","",E60+F60-G60)</f>
        <v/>
      </c>
      <c r="I60" s="21">
        <f>IF(A60="","",INDEX(품목마스터!$H$6:$H$80,MATCH(A60,품목마스터!$A$6:$A$80,0)))</f>
        <v/>
      </c>
      <c r="J60" s="21">
        <f>IF(A60="","",INDEX(품목마스터!$I$6:$I$80,MATCH(A60,품목마스터!$A$6:$A$80,0)))</f>
        <v/>
      </c>
      <c r="K60" s="21">
        <f>IF(A60="","",IF(H60&lt;=0,"품절",IF(H60&lt;I60,"위험",IF(H60&lt;J60*0.7,"재주문","정상"))))</f>
        <v/>
      </c>
      <c r="L60" s="21">
        <f>IF(A60="","",MAX(0,J60-H60))</f>
        <v/>
      </c>
      <c r="M60" s="21">
        <f>IF(A60="","",H60*INDEX(품목마스터!$J$6:$J$80,MATCH(A60,품목마스터!$A$6:$A$80,0)))</f>
        <v/>
      </c>
      <c r="N60" s="22">
        <f>IFERROR(MAXIFS(입출고기록!$A$6:$A$205,입출고기록!$D$6:$D$205,A60),"")</f>
        <v/>
      </c>
      <c r="O60" s="20" t="n"/>
    </row>
    <row r="61">
      <c r="A61" s="20">
        <f>IF(품목마스터!A61="","",품목마스터!A61)</f>
        <v/>
      </c>
      <c r="B61" s="20">
        <f>IF(A61="","",INDEX(품목마스터!$B$6:$B$80,MATCH(A61,품목마스터!$A$6:$A$80,0)))</f>
        <v/>
      </c>
      <c r="C61" s="20">
        <f>IF(A61="","",INDEX(품목마스터!$C$6:$C$80,MATCH(A61,품목마스터!$A$6:$A$80,0)))</f>
        <v/>
      </c>
      <c r="D61" s="20">
        <f>IF(A61="","",INDEX(품목마스터!$G$6:$G$80,MATCH(A61,품목마스터!$A$6:$A$80,0)))</f>
        <v/>
      </c>
      <c r="E61" s="21">
        <f>IF(A61="","",INDEX(품목마스터!$E$6:$E$80,MATCH(A61,품목마스터!$A$6:$A$80,0)))</f>
        <v/>
      </c>
      <c r="F61" s="21">
        <f>IF(A61="","",SUMIFS(입출고기록!$G$6:$G$205,입출고기록!$D$6:$D$205,A61,입출고기록!$C$6:$C$205,"입고")+SUMIFS(입출고기록!$G$6:$G$205,입출고기록!$D$6:$D$205,A61,입출고기록!$C$6:$C$205,"조정입고")+SUMIFS(입출고기록!$G$6:$G$205,입출고기록!$D$6:$D$205,A61,입출고기록!$C$6:$C$205,"반품입고"))</f>
        <v/>
      </c>
      <c r="G61" s="21">
        <f>IF(A61="","",SUMIFS(입출고기록!$G$6:$G$205,입출고기록!$D$6:$D$205,A61,입출고기록!$C$6:$C$205,"출고")+SUMIFS(입출고기록!$G$6:$G$205,입출고기록!$D$6:$D$205,A61,입출고기록!$C$6:$C$205,"조정출고"))</f>
        <v/>
      </c>
      <c r="H61" s="21">
        <f>IF(A61="","",E61+F61-G61)</f>
        <v/>
      </c>
      <c r="I61" s="21">
        <f>IF(A61="","",INDEX(품목마스터!$H$6:$H$80,MATCH(A61,품목마스터!$A$6:$A$80,0)))</f>
        <v/>
      </c>
      <c r="J61" s="21">
        <f>IF(A61="","",INDEX(품목마스터!$I$6:$I$80,MATCH(A61,품목마스터!$A$6:$A$80,0)))</f>
        <v/>
      </c>
      <c r="K61" s="21">
        <f>IF(A61="","",IF(H61&lt;=0,"품절",IF(H61&lt;I61,"위험",IF(H61&lt;J61*0.7,"재주문","정상"))))</f>
        <v/>
      </c>
      <c r="L61" s="21">
        <f>IF(A61="","",MAX(0,J61-H61))</f>
        <v/>
      </c>
      <c r="M61" s="21">
        <f>IF(A61="","",H61*INDEX(품목마스터!$J$6:$J$80,MATCH(A61,품목마스터!$A$6:$A$80,0)))</f>
        <v/>
      </c>
      <c r="N61" s="22">
        <f>IFERROR(MAXIFS(입출고기록!$A$6:$A$205,입출고기록!$D$6:$D$205,A61),"")</f>
        <v/>
      </c>
      <c r="O61" s="20" t="n"/>
    </row>
    <row r="62">
      <c r="A62" s="20">
        <f>IF(품목마스터!A62="","",품목마스터!A62)</f>
        <v/>
      </c>
      <c r="B62" s="20">
        <f>IF(A62="","",INDEX(품목마스터!$B$6:$B$80,MATCH(A62,품목마스터!$A$6:$A$80,0)))</f>
        <v/>
      </c>
      <c r="C62" s="20">
        <f>IF(A62="","",INDEX(품목마스터!$C$6:$C$80,MATCH(A62,품목마스터!$A$6:$A$80,0)))</f>
        <v/>
      </c>
      <c r="D62" s="20">
        <f>IF(A62="","",INDEX(품목마스터!$G$6:$G$80,MATCH(A62,품목마스터!$A$6:$A$80,0)))</f>
        <v/>
      </c>
      <c r="E62" s="21">
        <f>IF(A62="","",INDEX(품목마스터!$E$6:$E$80,MATCH(A62,품목마스터!$A$6:$A$80,0)))</f>
        <v/>
      </c>
      <c r="F62" s="21">
        <f>IF(A62="","",SUMIFS(입출고기록!$G$6:$G$205,입출고기록!$D$6:$D$205,A62,입출고기록!$C$6:$C$205,"입고")+SUMIFS(입출고기록!$G$6:$G$205,입출고기록!$D$6:$D$205,A62,입출고기록!$C$6:$C$205,"조정입고")+SUMIFS(입출고기록!$G$6:$G$205,입출고기록!$D$6:$D$205,A62,입출고기록!$C$6:$C$205,"반품입고"))</f>
        <v/>
      </c>
      <c r="G62" s="21">
        <f>IF(A62="","",SUMIFS(입출고기록!$G$6:$G$205,입출고기록!$D$6:$D$205,A62,입출고기록!$C$6:$C$205,"출고")+SUMIFS(입출고기록!$G$6:$G$205,입출고기록!$D$6:$D$205,A62,입출고기록!$C$6:$C$205,"조정출고"))</f>
        <v/>
      </c>
      <c r="H62" s="21">
        <f>IF(A62="","",E62+F62-G62)</f>
        <v/>
      </c>
      <c r="I62" s="21">
        <f>IF(A62="","",INDEX(품목마스터!$H$6:$H$80,MATCH(A62,품목마스터!$A$6:$A$80,0)))</f>
        <v/>
      </c>
      <c r="J62" s="21">
        <f>IF(A62="","",INDEX(품목마스터!$I$6:$I$80,MATCH(A62,품목마스터!$A$6:$A$80,0)))</f>
        <v/>
      </c>
      <c r="K62" s="21">
        <f>IF(A62="","",IF(H62&lt;=0,"품절",IF(H62&lt;I62,"위험",IF(H62&lt;J62*0.7,"재주문","정상"))))</f>
        <v/>
      </c>
      <c r="L62" s="21">
        <f>IF(A62="","",MAX(0,J62-H62))</f>
        <v/>
      </c>
      <c r="M62" s="21">
        <f>IF(A62="","",H62*INDEX(품목마스터!$J$6:$J$80,MATCH(A62,품목마스터!$A$6:$A$80,0)))</f>
        <v/>
      </c>
      <c r="N62" s="22">
        <f>IFERROR(MAXIFS(입출고기록!$A$6:$A$205,입출고기록!$D$6:$D$205,A62),"")</f>
        <v/>
      </c>
      <c r="O62" s="20" t="n"/>
    </row>
    <row r="63">
      <c r="A63" s="20">
        <f>IF(품목마스터!A63="","",품목마스터!A63)</f>
        <v/>
      </c>
      <c r="B63" s="20">
        <f>IF(A63="","",INDEX(품목마스터!$B$6:$B$80,MATCH(A63,품목마스터!$A$6:$A$80,0)))</f>
        <v/>
      </c>
      <c r="C63" s="20">
        <f>IF(A63="","",INDEX(품목마스터!$C$6:$C$80,MATCH(A63,품목마스터!$A$6:$A$80,0)))</f>
        <v/>
      </c>
      <c r="D63" s="20">
        <f>IF(A63="","",INDEX(품목마스터!$G$6:$G$80,MATCH(A63,품목마스터!$A$6:$A$80,0)))</f>
        <v/>
      </c>
      <c r="E63" s="21">
        <f>IF(A63="","",INDEX(품목마스터!$E$6:$E$80,MATCH(A63,품목마스터!$A$6:$A$80,0)))</f>
        <v/>
      </c>
      <c r="F63" s="21">
        <f>IF(A63="","",SUMIFS(입출고기록!$G$6:$G$205,입출고기록!$D$6:$D$205,A63,입출고기록!$C$6:$C$205,"입고")+SUMIFS(입출고기록!$G$6:$G$205,입출고기록!$D$6:$D$205,A63,입출고기록!$C$6:$C$205,"조정입고")+SUMIFS(입출고기록!$G$6:$G$205,입출고기록!$D$6:$D$205,A63,입출고기록!$C$6:$C$205,"반품입고"))</f>
        <v/>
      </c>
      <c r="G63" s="21">
        <f>IF(A63="","",SUMIFS(입출고기록!$G$6:$G$205,입출고기록!$D$6:$D$205,A63,입출고기록!$C$6:$C$205,"출고")+SUMIFS(입출고기록!$G$6:$G$205,입출고기록!$D$6:$D$205,A63,입출고기록!$C$6:$C$205,"조정출고"))</f>
        <v/>
      </c>
      <c r="H63" s="21">
        <f>IF(A63="","",E63+F63-G63)</f>
        <v/>
      </c>
      <c r="I63" s="21">
        <f>IF(A63="","",INDEX(품목마스터!$H$6:$H$80,MATCH(A63,품목마스터!$A$6:$A$80,0)))</f>
        <v/>
      </c>
      <c r="J63" s="21">
        <f>IF(A63="","",INDEX(품목마스터!$I$6:$I$80,MATCH(A63,품목마스터!$A$6:$A$80,0)))</f>
        <v/>
      </c>
      <c r="K63" s="21">
        <f>IF(A63="","",IF(H63&lt;=0,"품절",IF(H63&lt;I63,"위험",IF(H63&lt;J63*0.7,"재주문","정상"))))</f>
        <v/>
      </c>
      <c r="L63" s="21">
        <f>IF(A63="","",MAX(0,J63-H63))</f>
        <v/>
      </c>
      <c r="M63" s="21">
        <f>IF(A63="","",H63*INDEX(품목마스터!$J$6:$J$80,MATCH(A63,품목마스터!$A$6:$A$80,0)))</f>
        <v/>
      </c>
      <c r="N63" s="22">
        <f>IFERROR(MAXIFS(입출고기록!$A$6:$A$205,입출고기록!$D$6:$D$205,A63),"")</f>
        <v/>
      </c>
      <c r="O63" s="20" t="n"/>
    </row>
    <row r="64">
      <c r="A64" s="20">
        <f>IF(품목마스터!A64="","",품목마스터!A64)</f>
        <v/>
      </c>
      <c r="B64" s="20">
        <f>IF(A64="","",INDEX(품목마스터!$B$6:$B$80,MATCH(A64,품목마스터!$A$6:$A$80,0)))</f>
        <v/>
      </c>
      <c r="C64" s="20">
        <f>IF(A64="","",INDEX(품목마스터!$C$6:$C$80,MATCH(A64,품목마스터!$A$6:$A$80,0)))</f>
        <v/>
      </c>
      <c r="D64" s="20">
        <f>IF(A64="","",INDEX(품목마스터!$G$6:$G$80,MATCH(A64,품목마스터!$A$6:$A$80,0)))</f>
        <v/>
      </c>
      <c r="E64" s="21">
        <f>IF(A64="","",INDEX(품목마스터!$E$6:$E$80,MATCH(A64,품목마스터!$A$6:$A$80,0)))</f>
        <v/>
      </c>
      <c r="F64" s="21">
        <f>IF(A64="","",SUMIFS(입출고기록!$G$6:$G$205,입출고기록!$D$6:$D$205,A64,입출고기록!$C$6:$C$205,"입고")+SUMIFS(입출고기록!$G$6:$G$205,입출고기록!$D$6:$D$205,A64,입출고기록!$C$6:$C$205,"조정입고")+SUMIFS(입출고기록!$G$6:$G$205,입출고기록!$D$6:$D$205,A64,입출고기록!$C$6:$C$205,"반품입고"))</f>
        <v/>
      </c>
      <c r="G64" s="21">
        <f>IF(A64="","",SUMIFS(입출고기록!$G$6:$G$205,입출고기록!$D$6:$D$205,A64,입출고기록!$C$6:$C$205,"출고")+SUMIFS(입출고기록!$G$6:$G$205,입출고기록!$D$6:$D$205,A64,입출고기록!$C$6:$C$205,"조정출고"))</f>
        <v/>
      </c>
      <c r="H64" s="21">
        <f>IF(A64="","",E64+F64-G64)</f>
        <v/>
      </c>
      <c r="I64" s="21">
        <f>IF(A64="","",INDEX(품목마스터!$H$6:$H$80,MATCH(A64,품목마스터!$A$6:$A$80,0)))</f>
        <v/>
      </c>
      <c r="J64" s="21">
        <f>IF(A64="","",INDEX(품목마스터!$I$6:$I$80,MATCH(A64,품목마스터!$A$6:$A$80,0)))</f>
        <v/>
      </c>
      <c r="K64" s="21">
        <f>IF(A64="","",IF(H64&lt;=0,"품절",IF(H64&lt;I64,"위험",IF(H64&lt;J64*0.7,"재주문","정상"))))</f>
        <v/>
      </c>
      <c r="L64" s="21">
        <f>IF(A64="","",MAX(0,J64-H64))</f>
        <v/>
      </c>
      <c r="M64" s="21">
        <f>IF(A64="","",H64*INDEX(품목마스터!$J$6:$J$80,MATCH(A64,품목마스터!$A$6:$A$80,0)))</f>
        <v/>
      </c>
      <c r="N64" s="22">
        <f>IFERROR(MAXIFS(입출고기록!$A$6:$A$205,입출고기록!$D$6:$D$205,A64),"")</f>
        <v/>
      </c>
      <c r="O64" s="20" t="n"/>
    </row>
    <row r="65">
      <c r="A65" s="20">
        <f>IF(품목마스터!A65="","",품목마스터!A65)</f>
        <v/>
      </c>
      <c r="B65" s="20">
        <f>IF(A65="","",INDEX(품목마스터!$B$6:$B$80,MATCH(A65,품목마스터!$A$6:$A$80,0)))</f>
        <v/>
      </c>
      <c r="C65" s="20">
        <f>IF(A65="","",INDEX(품목마스터!$C$6:$C$80,MATCH(A65,품목마스터!$A$6:$A$80,0)))</f>
        <v/>
      </c>
      <c r="D65" s="20">
        <f>IF(A65="","",INDEX(품목마스터!$G$6:$G$80,MATCH(A65,품목마스터!$A$6:$A$80,0)))</f>
        <v/>
      </c>
      <c r="E65" s="21">
        <f>IF(A65="","",INDEX(품목마스터!$E$6:$E$80,MATCH(A65,품목마스터!$A$6:$A$80,0)))</f>
        <v/>
      </c>
      <c r="F65" s="21">
        <f>IF(A65="","",SUMIFS(입출고기록!$G$6:$G$205,입출고기록!$D$6:$D$205,A65,입출고기록!$C$6:$C$205,"입고")+SUMIFS(입출고기록!$G$6:$G$205,입출고기록!$D$6:$D$205,A65,입출고기록!$C$6:$C$205,"조정입고")+SUMIFS(입출고기록!$G$6:$G$205,입출고기록!$D$6:$D$205,A65,입출고기록!$C$6:$C$205,"반품입고"))</f>
        <v/>
      </c>
      <c r="G65" s="21">
        <f>IF(A65="","",SUMIFS(입출고기록!$G$6:$G$205,입출고기록!$D$6:$D$205,A65,입출고기록!$C$6:$C$205,"출고")+SUMIFS(입출고기록!$G$6:$G$205,입출고기록!$D$6:$D$205,A65,입출고기록!$C$6:$C$205,"조정출고"))</f>
        <v/>
      </c>
      <c r="H65" s="21">
        <f>IF(A65="","",E65+F65-G65)</f>
        <v/>
      </c>
      <c r="I65" s="21">
        <f>IF(A65="","",INDEX(품목마스터!$H$6:$H$80,MATCH(A65,품목마스터!$A$6:$A$80,0)))</f>
        <v/>
      </c>
      <c r="J65" s="21">
        <f>IF(A65="","",INDEX(품목마스터!$I$6:$I$80,MATCH(A65,품목마스터!$A$6:$A$80,0)))</f>
        <v/>
      </c>
      <c r="K65" s="21">
        <f>IF(A65="","",IF(H65&lt;=0,"품절",IF(H65&lt;I65,"위험",IF(H65&lt;J65*0.7,"재주문","정상"))))</f>
        <v/>
      </c>
      <c r="L65" s="21">
        <f>IF(A65="","",MAX(0,J65-H65))</f>
        <v/>
      </c>
      <c r="M65" s="21">
        <f>IF(A65="","",H65*INDEX(품목마스터!$J$6:$J$80,MATCH(A65,품목마스터!$A$6:$A$80,0)))</f>
        <v/>
      </c>
      <c r="N65" s="22">
        <f>IFERROR(MAXIFS(입출고기록!$A$6:$A$205,입출고기록!$D$6:$D$205,A65),"")</f>
        <v/>
      </c>
      <c r="O65" s="20" t="n"/>
    </row>
    <row r="66">
      <c r="A66" s="20">
        <f>IF(품목마스터!A66="","",품목마스터!A66)</f>
        <v/>
      </c>
      <c r="B66" s="20">
        <f>IF(A66="","",INDEX(품목마스터!$B$6:$B$80,MATCH(A66,품목마스터!$A$6:$A$80,0)))</f>
        <v/>
      </c>
      <c r="C66" s="20">
        <f>IF(A66="","",INDEX(품목마스터!$C$6:$C$80,MATCH(A66,품목마스터!$A$6:$A$80,0)))</f>
        <v/>
      </c>
      <c r="D66" s="20">
        <f>IF(A66="","",INDEX(품목마스터!$G$6:$G$80,MATCH(A66,품목마스터!$A$6:$A$80,0)))</f>
        <v/>
      </c>
      <c r="E66" s="21">
        <f>IF(A66="","",INDEX(품목마스터!$E$6:$E$80,MATCH(A66,품목마스터!$A$6:$A$80,0)))</f>
        <v/>
      </c>
      <c r="F66" s="21">
        <f>IF(A66="","",SUMIFS(입출고기록!$G$6:$G$205,입출고기록!$D$6:$D$205,A66,입출고기록!$C$6:$C$205,"입고")+SUMIFS(입출고기록!$G$6:$G$205,입출고기록!$D$6:$D$205,A66,입출고기록!$C$6:$C$205,"조정입고")+SUMIFS(입출고기록!$G$6:$G$205,입출고기록!$D$6:$D$205,A66,입출고기록!$C$6:$C$205,"반품입고"))</f>
        <v/>
      </c>
      <c r="G66" s="21">
        <f>IF(A66="","",SUMIFS(입출고기록!$G$6:$G$205,입출고기록!$D$6:$D$205,A66,입출고기록!$C$6:$C$205,"출고")+SUMIFS(입출고기록!$G$6:$G$205,입출고기록!$D$6:$D$205,A66,입출고기록!$C$6:$C$205,"조정출고"))</f>
        <v/>
      </c>
      <c r="H66" s="21">
        <f>IF(A66="","",E66+F66-G66)</f>
        <v/>
      </c>
      <c r="I66" s="21">
        <f>IF(A66="","",INDEX(품목마스터!$H$6:$H$80,MATCH(A66,품목마스터!$A$6:$A$80,0)))</f>
        <v/>
      </c>
      <c r="J66" s="21">
        <f>IF(A66="","",INDEX(품목마스터!$I$6:$I$80,MATCH(A66,품목마스터!$A$6:$A$80,0)))</f>
        <v/>
      </c>
      <c r="K66" s="21">
        <f>IF(A66="","",IF(H66&lt;=0,"품절",IF(H66&lt;I66,"위험",IF(H66&lt;J66*0.7,"재주문","정상"))))</f>
        <v/>
      </c>
      <c r="L66" s="21">
        <f>IF(A66="","",MAX(0,J66-H66))</f>
        <v/>
      </c>
      <c r="M66" s="21">
        <f>IF(A66="","",H66*INDEX(품목마스터!$J$6:$J$80,MATCH(A66,품목마스터!$A$6:$A$80,0)))</f>
        <v/>
      </c>
      <c r="N66" s="22">
        <f>IFERROR(MAXIFS(입출고기록!$A$6:$A$205,입출고기록!$D$6:$D$205,A66),"")</f>
        <v/>
      </c>
      <c r="O66" s="20" t="n"/>
    </row>
    <row r="67">
      <c r="A67" s="20">
        <f>IF(품목마스터!A67="","",품목마스터!A67)</f>
        <v/>
      </c>
      <c r="B67" s="20">
        <f>IF(A67="","",INDEX(품목마스터!$B$6:$B$80,MATCH(A67,품목마스터!$A$6:$A$80,0)))</f>
        <v/>
      </c>
      <c r="C67" s="20">
        <f>IF(A67="","",INDEX(품목마스터!$C$6:$C$80,MATCH(A67,품목마스터!$A$6:$A$80,0)))</f>
        <v/>
      </c>
      <c r="D67" s="20">
        <f>IF(A67="","",INDEX(품목마스터!$G$6:$G$80,MATCH(A67,품목마스터!$A$6:$A$80,0)))</f>
        <v/>
      </c>
      <c r="E67" s="21">
        <f>IF(A67="","",INDEX(품목마스터!$E$6:$E$80,MATCH(A67,품목마스터!$A$6:$A$80,0)))</f>
        <v/>
      </c>
      <c r="F67" s="21">
        <f>IF(A67="","",SUMIFS(입출고기록!$G$6:$G$205,입출고기록!$D$6:$D$205,A67,입출고기록!$C$6:$C$205,"입고")+SUMIFS(입출고기록!$G$6:$G$205,입출고기록!$D$6:$D$205,A67,입출고기록!$C$6:$C$205,"조정입고")+SUMIFS(입출고기록!$G$6:$G$205,입출고기록!$D$6:$D$205,A67,입출고기록!$C$6:$C$205,"반품입고"))</f>
        <v/>
      </c>
      <c r="G67" s="21">
        <f>IF(A67="","",SUMIFS(입출고기록!$G$6:$G$205,입출고기록!$D$6:$D$205,A67,입출고기록!$C$6:$C$205,"출고")+SUMIFS(입출고기록!$G$6:$G$205,입출고기록!$D$6:$D$205,A67,입출고기록!$C$6:$C$205,"조정출고"))</f>
        <v/>
      </c>
      <c r="H67" s="21">
        <f>IF(A67="","",E67+F67-G67)</f>
        <v/>
      </c>
      <c r="I67" s="21">
        <f>IF(A67="","",INDEX(품목마스터!$H$6:$H$80,MATCH(A67,품목마스터!$A$6:$A$80,0)))</f>
        <v/>
      </c>
      <c r="J67" s="21">
        <f>IF(A67="","",INDEX(품목마스터!$I$6:$I$80,MATCH(A67,품목마스터!$A$6:$A$80,0)))</f>
        <v/>
      </c>
      <c r="K67" s="21">
        <f>IF(A67="","",IF(H67&lt;=0,"품절",IF(H67&lt;I67,"위험",IF(H67&lt;J67*0.7,"재주문","정상"))))</f>
        <v/>
      </c>
      <c r="L67" s="21">
        <f>IF(A67="","",MAX(0,J67-H67))</f>
        <v/>
      </c>
      <c r="M67" s="21">
        <f>IF(A67="","",H67*INDEX(품목마스터!$J$6:$J$80,MATCH(A67,품목마스터!$A$6:$A$80,0)))</f>
        <v/>
      </c>
      <c r="N67" s="22">
        <f>IFERROR(MAXIFS(입출고기록!$A$6:$A$205,입출고기록!$D$6:$D$205,A67),"")</f>
        <v/>
      </c>
      <c r="O67" s="20" t="n"/>
    </row>
    <row r="68">
      <c r="A68" s="20">
        <f>IF(품목마스터!A68="","",품목마스터!A68)</f>
        <v/>
      </c>
      <c r="B68" s="20">
        <f>IF(A68="","",INDEX(품목마스터!$B$6:$B$80,MATCH(A68,품목마스터!$A$6:$A$80,0)))</f>
        <v/>
      </c>
      <c r="C68" s="20">
        <f>IF(A68="","",INDEX(품목마스터!$C$6:$C$80,MATCH(A68,품목마스터!$A$6:$A$80,0)))</f>
        <v/>
      </c>
      <c r="D68" s="20">
        <f>IF(A68="","",INDEX(품목마스터!$G$6:$G$80,MATCH(A68,품목마스터!$A$6:$A$80,0)))</f>
        <v/>
      </c>
      <c r="E68" s="21">
        <f>IF(A68="","",INDEX(품목마스터!$E$6:$E$80,MATCH(A68,품목마스터!$A$6:$A$80,0)))</f>
        <v/>
      </c>
      <c r="F68" s="21">
        <f>IF(A68="","",SUMIFS(입출고기록!$G$6:$G$205,입출고기록!$D$6:$D$205,A68,입출고기록!$C$6:$C$205,"입고")+SUMIFS(입출고기록!$G$6:$G$205,입출고기록!$D$6:$D$205,A68,입출고기록!$C$6:$C$205,"조정입고")+SUMIFS(입출고기록!$G$6:$G$205,입출고기록!$D$6:$D$205,A68,입출고기록!$C$6:$C$205,"반품입고"))</f>
        <v/>
      </c>
      <c r="G68" s="21">
        <f>IF(A68="","",SUMIFS(입출고기록!$G$6:$G$205,입출고기록!$D$6:$D$205,A68,입출고기록!$C$6:$C$205,"출고")+SUMIFS(입출고기록!$G$6:$G$205,입출고기록!$D$6:$D$205,A68,입출고기록!$C$6:$C$205,"조정출고"))</f>
        <v/>
      </c>
      <c r="H68" s="21">
        <f>IF(A68="","",E68+F68-G68)</f>
        <v/>
      </c>
      <c r="I68" s="21">
        <f>IF(A68="","",INDEX(품목마스터!$H$6:$H$80,MATCH(A68,품목마스터!$A$6:$A$80,0)))</f>
        <v/>
      </c>
      <c r="J68" s="21">
        <f>IF(A68="","",INDEX(품목마스터!$I$6:$I$80,MATCH(A68,품목마스터!$A$6:$A$80,0)))</f>
        <v/>
      </c>
      <c r="K68" s="21">
        <f>IF(A68="","",IF(H68&lt;=0,"품절",IF(H68&lt;I68,"위험",IF(H68&lt;J68*0.7,"재주문","정상"))))</f>
        <v/>
      </c>
      <c r="L68" s="21">
        <f>IF(A68="","",MAX(0,J68-H68))</f>
        <v/>
      </c>
      <c r="M68" s="21">
        <f>IF(A68="","",H68*INDEX(품목마스터!$J$6:$J$80,MATCH(A68,품목마스터!$A$6:$A$80,0)))</f>
        <v/>
      </c>
      <c r="N68" s="22">
        <f>IFERROR(MAXIFS(입출고기록!$A$6:$A$205,입출고기록!$D$6:$D$205,A68),"")</f>
        <v/>
      </c>
      <c r="O68" s="20" t="n"/>
    </row>
    <row r="69">
      <c r="A69" s="20">
        <f>IF(품목마스터!A69="","",품목마스터!A69)</f>
        <v/>
      </c>
      <c r="B69" s="20">
        <f>IF(A69="","",INDEX(품목마스터!$B$6:$B$80,MATCH(A69,품목마스터!$A$6:$A$80,0)))</f>
        <v/>
      </c>
      <c r="C69" s="20">
        <f>IF(A69="","",INDEX(품목마스터!$C$6:$C$80,MATCH(A69,품목마스터!$A$6:$A$80,0)))</f>
        <v/>
      </c>
      <c r="D69" s="20">
        <f>IF(A69="","",INDEX(품목마스터!$G$6:$G$80,MATCH(A69,품목마스터!$A$6:$A$80,0)))</f>
        <v/>
      </c>
      <c r="E69" s="21">
        <f>IF(A69="","",INDEX(품목마스터!$E$6:$E$80,MATCH(A69,품목마스터!$A$6:$A$80,0)))</f>
        <v/>
      </c>
      <c r="F69" s="21">
        <f>IF(A69="","",SUMIFS(입출고기록!$G$6:$G$205,입출고기록!$D$6:$D$205,A69,입출고기록!$C$6:$C$205,"입고")+SUMIFS(입출고기록!$G$6:$G$205,입출고기록!$D$6:$D$205,A69,입출고기록!$C$6:$C$205,"조정입고")+SUMIFS(입출고기록!$G$6:$G$205,입출고기록!$D$6:$D$205,A69,입출고기록!$C$6:$C$205,"반품입고"))</f>
        <v/>
      </c>
      <c r="G69" s="21">
        <f>IF(A69="","",SUMIFS(입출고기록!$G$6:$G$205,입출고기록!$D$6:$D$205,A69,입출고기록!$C$6:$C$205,"출고")+SUMIFS(입출고기록!$G$6:$G$205,입출고기록!$D$6:$D$205,A69,입출고기록!$C$6:$C$205,"조정출고"))</f>
        <v/>
      </c>
      <c r="H69" s="21">
        <f>IF(A69="","",E69+F69-G69)</f>
        <v/>
      </c>
      <c r="I69" s="21">
        <f>IF(A69="","",INDEX(품목마스터!$H$6:$H$80,MATCH(A69,품목마스터!$A$6:$A$80,0)))</f>
        <v/>
      </c>
      <c r="J69" s="21">
        <f>IF(A69="","",INDEX(품목마스터!$I$6:$I$80,MATCH(A69,품목마스터!$A$6:$A$80,0)))</f>
        <v/>
      </c>
      <c r="K69" s="21">
        <f>IF(A69="","",IF(H69&lt;=0,"품절",IF(H69&lt;I69,"위험",IF(H69&lt;J69*0.7,"재주문","정상"))))</f>
        <v/>
      </c>
      <c r="L69" s="21">
        <f>IF(A69="","",MAX(0,J69-H69))</f>
        <v/>
      </c>
      <c r="M69" s="21">
        <f>IF(A69="","",H69*INDEX(품목마스터!$J$6:$J$80,MATCH(A69,품목마스터!$A$6:$A$80,0)))</f>
        <v/>
      </c>
      <c r="N69" s="22">
        <f>IFERROR(MAXIFS(입출고기록!$A$6:$A$205,입출고기록!$D$6:$D$205,A69),"")</f>
        <v/>
      </c>
      <c r="O69" s="20" t="n"/>
    </row>
    <row r="70">
      <c r="A70" s="20">
        <f>IF(품목마스터!A70="","",품목마스터!A70)</f>
        <v/>
      </c>
      <c r="B70" s="20">
        <f>IF(A70="","",INDEX(품목마스터!$B$6:$B$80,MATCH(A70,품목마스터!$A$6:$A$80,0)))</f>
        <v/>
      </c>
      <c r="C70" s="20">
        <f>IF(A70="","",INDEX(품목마스터!$C$6:$C$80,MATCH(A70,품목마스터!$A$6:$A$80,0)))</f>
        <v/>
      </c>
      <c r="D70" s="20">
        <f>IF(A70="","",INDEX(품목마스터!$G$6:$G$80,MATCH(A70,품목마스터!$A$6:$A$80,0)))</f>
        <v/>
      </c>
      <c r="E70" s="21">
        <f>IF(A70="","",INDEX(품목마스터!$E$6:$E$80,MATCH(A70,품목마스터!$A$6:$A$80,0)))</f>
        <v/>
      </c>
      <c r="F70" s="21">
        <f>IF(A70="","",SUMIFS(입출고기록!$G$6:$G$205,입출고기록!$D$6:$D$205,A70,입출고기록!$C$6:$C$205,"입고")+SUMIFS(입출고기록!$G$6:$G$205,입출고기록!$D$6:$D$205,A70,입출고기록!$C$6:$C$205,"조정입고")+SUMIFS(입출고기록!$G$6:$G$205,입출고기록!$D$6:$D$205,A70,입출고기록!$C$6:$C$205,"반품입고"))</f>
        <v/>
      </c>
      <c r="G70" s="21">
        <f>IF(A70="","",SUMIFS(입출고기록!$G$6:$G$205,입출고기록!$D$6:$D$205,A70,입출고기록!$C$6:$C$205,"출고")+SUMIFS(입출고기록!$G$6:$G$205,입출고기록!$D$6:$D$205,A70,입출고기록!$C$6:$C$205,"조정출고"))</f>
        <v/>
      </c>
      <c r="H70" s="21">
        <f>IF(A70="","",E70+F70-G70)</f>
        <v/>
      </c>
      <c r="I70" s="21">
        <f>IF(A70="","",INDEX(품목마스터!$H$6:$H$80,MATCH(A70,품목마스터!$A$6:$A$80,0)))</f>
        <v/>
      </c>
      <c r="J70" s="21">
        <f>IF(A70="","",INDEX(품목마스터!$I$6:$I$80,MATCH(A70,품목마스터!$A$6:$A$80,0)))</f>
        <v/>
      </c>
      <c r="K70" s="21">
        <f>IF(A70="","",IF(H70&lt;=0,"품절",IF(H70&lt;I70,"위험",IF(H70&lt;J70*0.7,"재주문","정상"))))</f>
        <v/>
      </c>
      <c r="L70" s="21">
        <f>IF(A70="","",MAX(0,J70-H70))</f>
        <v/>
      </c>
      <c r="M70" s="21">
        <f>IF(A70="","",H70*INDEX(품목마스터!$J$6:$J$80,MATCH(A70,품목마스터!$A$6:$A$80,0)))</f>
        <v/>
      </c>
      <c r="N70" s="22">
        <f>IFERROR(MAXIFS(입출고기록!$A$6:$A$205,입출고기록!$D$6:$D$205,A70),"")</f>
        <v/>
      </c>
      <c r="O70" s="20" t="n"/>
    </row>
    <row r="71">
      <c r="A71" s="20">
        <f>IF(품목마스터!A71="","",품목마스터!A71)</f>
        <v/>
      </c>
      <c r="B71" s="20">
        <f>IF(A71="","",INDEX(품목마스터!$B$6:$B$80,MATCH(A71,품목마스터!$A$6:$A$80,0)))</f>
        <v/>
      </c>
      <c r="C71" s="20">
        <f>IF(A71="","",INDEX(품목마스터!$C$6:$C$80,MATCH(A71,품목마스터!$A$6:$A$80,0)))</f>
        <v/>
      </c>
      <c r="D71" s="20">
        <f>IF(A71="","",INDEX(품목마스터!$G$6:$G$80,MATCH(A71,품목마스터!$A$6:$A$80,0)))</f>
        <v/>
      </c>
      <c r="E71" s="21">
        <f>IF(A71="","",INDEX(품목마스터!$E$6:$E$80,MATCH(A71,품목마스터!$A$6:$A$80,0)))</f>
        <v/>
      </c>
      <c r="F71" s="21">
        <f>IF(A71="","",SUMIFS(입출고기록!$G$6:$G$205,입출고기록!$D$6:$D$205,A71,입출고기록!$C$6:$C$205,"입고")+SUMIFS(입출고기록!$G$6:$G$205,입출고기록!$D$6:$D$205,A71,입출고기록!$C$6:$C$205,"조정입고")+SUMIFS(입출고기록!$G$6:$G$205,입출고기록!$D$6:$D$205,A71,입출고기록!$C$6:$C$205,"반품입고"))</f>
        <v/>
      </c>
      <c r="G71" s="21">
        <f>IF(A71="","",SUMIFS(입출고기록!$G$6:$G$205,입출고기록!$D$6:$D$205,A71,입출고기록!$C$6:$C$205,"출고")+SUMIFS(입출고기록!$G$6:$G$205,입출고기록!$D$6:$D$205,A71,입출고기록!$C$6:$C$205,"조정출고"))</f>
        <v/>
      </c>
      <c r="H71" s="21">
        <f>IF(A71="","",E71+F71-G71)</f>
        <v/>
      </c>
      <c r="I71" s="21">
        <f>IF(A71="","",INDEX(품목마스터!$H$6:$H$80,MATCH(A71,품목마스터!$A$6:$A$80,0)))</f>
        <v/>
      </c>
      <c r="J71" s="21">
        <f>IF(A71="","",INDEX(품목마스터!$I$6:$I$80,MATCH(A71,품목마스터!$A$6:$A$80,0)))</f>
        <v/>
      </c>
      <c r="K71" s="21">
        <f>IF(A71="","",IF(H71&lt;=0,"품절",IF(H71&lt;I71,"위험",IF(H71&lt;J71*0.7,"재주문","정상"))))</f>
        <v/>
      </c>
      <c r="L71" s="21">
        <f>IF(A71="","",MAX(0,J71-H71))</f>
        <v/>
      </c>
      <c r="M71" s="21">
        <f>IF(A71="","",H71*INDEX(품목마스터!$J$6:$J$80,MATCH(A71,품목마스터!$A$6:$A$80,0)))</f>
        <v/>
      </c>
      <c r="N71" s="22">
        <f>IFERROR(MAXIFS(입출고기록!$A$6:$A$205,입출고기록!$D$6:$D$205,A71),"")</f>
        <v/>
      </c>
      <c r="O71" s="20" t="n"/>
    </row>
    <row r="72">
      <c r="A72" s="20">
        <f>IF(품목마스터!A72="","",품목마스터!A72)</f>
        <v/>
      </c>
      <c r="B72" s="20">
        <f>IF(A72="","",INDEX(품목마스터!$B$6:$B$80,MATCH(A72,품목마스터!$A$6:$A$80,0)))</f>
        <v/>
      </c>
      <c r="C72" s="20">
        <f>IF(A72="","",INDEX(품목마스터!$C$6:$C$80,MATCH(A72,품목마스터!$A$6:$A$80,0)))</f>
        <v/>
      </c>
      <c r="D72" s="20">
        <f>IF(A72="","",INDEX(품목마스터!$G$6:$G$80,MATCH(A72,품목마스터!$A$6:$A$80,0)))</f>
        <v/>
      </c>
      <c r="E72" s="21">
        <f>IF(A72="","",INDEX(품목마스터!$E$6:$E$80,MATCH(A72,품목마스터!$A$6:$A$80,0)))</f>
        <v/>
      </c>
      <c r="F72" s="21">
        <f>IF(A72="","",SUMIFS(입출고기록!$G$6:$G$205,입출고기록!$D$6:$D$205,A72,입출고기록!$C$6:$C$205,"입고")+SUMIFS(입출고기록!$G$6:$G$205,입출고기록!$D$6:$D$205,A72,입출고기록!$C$6:$C$205,"조정입고")+SUMIFS(입출고기록!$G$6:$G$205,입출고기록!$D$6:$D$205,A72,입출고기록!$C$6:$C$205,"반품입고"))</f>
        <v/>
      </c>
      <c r="G72" s="21">
        <f>IF(A72="","",SUMIFS(입출고기록!$G$6:$G$205,입출고기록!$D$6:$D$205,A72,입출고기록!$C$6:$C$205,"출고")+SUMIFS(입출고기록!$G$6:$G$205,입출고기록!$D$6:$D$205,A72,입출고기록!$C$6:$C$205,"조정출고"))</f>
        <v/>
      </c>
      <c r="H72" s="21">
        <f>IF(A72="","",E72+F72-G72)</f>
        <v/>
      </c>
      <c r="I72" s="21">
        <f>IF(A72="","",INDEX(품목마스터!$H$6:$H$80,MATCH(A72,품목마스터!$A$6:$A$80,0)))</f>
        <v/>
      </c>
      <c r="J72" s="21">
        <f>IF(A72="","",INDEX(품목마스터!$I$6:$I$80,MATCH(A72,품목마스터!$A$6:$A$80,0)))</f>
        <v/>
      </c>
      <c r="K72" s="21">
        <f>IF(A72="","",IF(H72&lt;=0,"품절",IF(H72&lt;I72,"위험",IF(H72&lt;J72*0.7,"재주문","정상"))))</f>
        <v/>
      </c>
      <c r="L72" s="21">
        <f>IF(A72="","",MAX(0,J72-H72))</f>
        <v/>
      </c>
      <c r="M72" s="21">
        <f>IF(A72="","",H72*INDEX(품목마스터!$J$6:$J$80,MATCH(A72,품목마스터!$A$6:$A$80,0)))</f>
        <v/>
      </c>
      <c r="N72" s="22">
        <f>IFERROR(MAXIFS(입출고기록!$A$6:$A$205,입출고기록!$D$6:$D$205,A72),"")</f>
        <v/>
      </c>
      <c r="O72" s="20" t="n"/>
    </row>
    <row r="73">
      <c r="A73" s="20">
        <f>IF(품목마스터!A73="","",품목마스터!A73)</f>
        <v/>
      </c>
      <c r="B73" s="20">
        <f>IF(A73="","",INDEX(품목마스터!$B$6:$B$80,MATCH(A73,품목마스터!$A$6:$A$80,0)))</f>
        <v/>
      </c>
      <c r="C73" s="20">
        <f>IF(A73="","",INDEX(품목마스터!$C$6:$C$80,MATCH(A73,품목마스터!$A$6:$A$80,0)))</f>
        <v/>
      </c>
      <c r="D73" s="20">
        <f>IF(A73="","",INDEX(품목마스터!$G$6:$G$80,MATCH(A73,품목마스터!$A$6:$A$80,0)))</f>
        <v/>
      </c>
      <c r="E73" s="21">
        <f>IF(A73="","",INDEX(품목마스터!$E$6:$E$80,MATCH(A73,품목마스터!$A$6:$A$80,0)))</f>
        <v/>
      </c>
      <c r="F73" s="21">
        <f>IF(A73="","",SUMIFS(입출고기록!$G$6:$G$205,입출고기록!$D$6:$D$205,A73,입출고기록!$C$6:$C$205,"입고")+SUMIFS(입출고기록!$G$6:$G$205,입출고기록!$D$6:$D$205,A73,입출고기록!$C$6:$C$205,"조정입고")+SUMIFS(입출고기록!$G$6:$G$205,입출고기록!$D$6:$D$205,A73,입출고기록!$C$6:$C$205,"반품입고"))</f>
        <v/>
      </c>
      <c r="G73" s="21">
        <f>IF(A73="","",SUMIFS(입출고기록!$G$6:$G$205,입출고기록!$D$6:$D$205,A73,입출고기록!$C$6:$C$205,"출고")+SUMIFS(입출고기록!$G$6:$G$205,입출고기록!$D$6:$D$205,A73,입출고기록!$C$6:$C$205,"조정출고"))</f>
        <v/>
      </c>
      <c r="H73" s="21">
        <f>IF(A73="","",E73+F73-G73)</f>
        <v/>
      </c>
      <c r="I73" s="21">
        <f>IF(A73="","",INDEX(품목마스터!$H$6:$H$80,MATCH(A73,품목마스터!$A$6:$A$80,0)))</f>
        <v/>
      </c>
      <c r="J73" s="21">
        <f>IF(A73="","",INDEX(품목마스터!$I$6:$I$80,MATCH(A73,품목마스터!$A$6:$A$80,0)))</f>
        <v/>
      </c>
      <c r="K73" s="21">
        <f>IF(A73="","",IF(H73&lt;=0,"품절",IF(H73&lt;I73,"위험",IF(H73&lt;J73*0.7,"재주문","정상"))))</f>
        <v/>
      </c>
      <c r="L73" s="21">
        <f>IF(A73="","",MAX(0,J73-H73))</f>
        <v/>
      </c>
      <c r="M73" s="21">
        <f>IF(A73="","",H73*INDEX(품목마스터!$J$6:$J$80,MATCH(A73,품목마스터!$A$6:$A$80,0)))</f>
        <v/>
      </c>
      <c r="N73" s="22">
        <f>IFERROR(MAXIFS(입출고기록!$A$6:$A$205,입출고기록!$D$6:$D$205,A73),"")</f>
        <v/>
      </c>
      <c r="O73" s="20" t="n"/>
    </row>
    <row r="74">
      <c r="A74" s="20">
        <f>IF(품목마스터!A74="","",품목마스터!A74)</f>
        <v/>
      </c>
      <c r="B74" s="20">
        <f>IF(A74="","",INDEX(품목마스터!$B$6:$B$80,MATCH(A74,품목마스터!$A$6:$A$80,0)))</f>
        <v/>
      </c>
      <c r="C74" s="20">
        <f>IF(A74="","",INDEX(품목마스터!$C$6:$C$80,MATCH(A74,품목마스터!$A$6:$A$80,0)))</f>
        <v/>
      </c>
      <c r="D74" s="20">
        <f>IF(A74="","",INDEX(품목마스터!$G$6:$G$80,MATCH(A74,품목마스터!$A$6:$A$80,0)))</f>
        <v/>
      </c>
      <c r="E74" s="21">
        <f>IF(A74="","",INDEX(품목마스터!$E$6:$E$80,MATCH(A74,품목마스터!$A$6:$A$80,0)))</f>
        <v/>
      </c>
      <c r="F74" s="21">
        <f>IF(A74="","",SUMIFS(입출고기록!$G$6:$G$205,입출고기록!$D$6:$D$205,A74,입출고기록!$C$6:$C$205,"입고")+SUMIFS(입출고기록!$G$6:$G$205,입출고기록!$D$6:$D$205,A74,입출고기록!$C$6:$C$205,"조정입고")+SUMIFS(입출고기록!$G$6:$G$205,입출고기록!$D$6:$D$205,A74,입출고기록!$C$6:$C$205,"반품입고"))</f>
        <v/>
      </c>
      <c r="G74" s="21">
        <f>IF(A74="","",SUMIFS(입출고기록!$G$6:$G$205,입출고기록!$D$6:$D$205,A74,입출고기록!$C$6:$C$205,"출고")+SUMIFS(입출고기록!$G$6:$G$205,입출고기록!$D$6:$D$205,A74,입출고기록!$C$6:$C$205,"조정출고"))</f>
        <v/>
      </c>
      <c r="H74" s="21">
        <f>IF(A74="","",E74+F74-G74)</f>
        <v/>
      </c>
      <c r="I74" s="21">
        <f>IF(A74="","",INDEX(품목마스터!$H$6:$H$80,MATCH(A74,품목마스터!$A$6:$A$80,0)))</f>
        <v/>
      </c>
      <c r="J74" s="21">
        <f>IF(A74="","",INDEX(품목마스터!$I$6:$I$80,MATCH(A74,품목마스터!$A$6:$A$80,0)))</f>
        <v/>
      </c>
      <c r="K74" s="21">
        <f>IF(A74="","",IF(H74&lt;=0,"품절",IF(H74&lt;I74,"위험",IF(H74&lt;J74*0.7,"재주문","정상"))))</f>
        <v/>
      </c>
      <c r="L74" s="21">
        <f>IF(A74="","",MAX(0,J74-H74))</f>
        <v/>
      </c>
      <c r="M74" s="21">
        <f>IF(A74="","",H74*INDEX(품목마스터!$J$6:$J$80,MATCH(A74,품목마스터!$A$6:$A$80,0)))</f>
        <v/>
      </c>
      <c r="N74" s="22">
        <f>IFERROR(MAXIFS(입출고기록!$A$6:$A$205,입출고기록!$D$6:$D$205,A74),"")</f>
        <v/>
      </c>
      <c r="O74" s="20" t="n"/>
    </row>
    <row r="75">
      <c r="A75" s="20">
        <f>IF(품목마스터!A75="","",품목마스터!A75)</f>
        <v/>
      </c>
      <c r="B75" s="20">
        <f>IF(A75="","",INDEX(품목마스터!$B$6:$B$80,MATCH(A75,품목마스터!$A$6:$A$80,0)))</f>
        <v/>
      </c>
      <c r="C75" s="20">
        <f>IF(A75="","",INDEX(품목마스터!$C$6:$C$80,MATCH(A75,품목마스터!$A$6:$A$80,0)))</f>
        <v/>
      </c>
      <c r="D75" s="20">
        <f>IF(A75="","",INDEX(품목마스터!$G$6:$G$80,MATCH(A75,품목마스터!$A$6:$A$80,0)))</f>
        <v/>
      </c>
      <c r="E75" s="21">
        <f>IF(A75="","",INDEX(품목마스터!$E$6:$E$80,MATCH(A75,품목마스터!$A$6:$A$80,0)))</f>
        <v/>
      </c>
      <c r="F75" s="21">
        <f>IF(A75="","",SUMIFS(입출고기록!$G$6:$G$205,입출고기록!$D$6:$D$205,A75,입출고기록!$C$6:$C$205,"입고")+SUMIFS(입출고기록!$G$6:$G$205,입출고기록!$D$6:$D$205,A75,입출고기록!$C$6:$C$205,"조정입고")+SUMIFS(입출고기록!$G$6:$G$205,입출고기록!$D$6:$D$205,A75,입출고기록!$C$6:$C$205,"반품입고"))</f>
        <v/>
      </c>
      <c r="G75" s="21">
        <f>IF(A75="","",SUMIFS(입출고기록!$G$6:$G$205,입출고기록!$D$6:$D$205,A75,입출고기록!$C$6:$C$205,"출고")+SUMIFS(입출고기록!$G$6:$G$205,입출고기록!$D$6:$D$205,A75,입출고기록!$C$6:$C$205,"조정출고"))</f>
        <v/>
      </c>
      <c r="H75" s="21">
        <f>IF(A75="","",E75+F75-G75)</f>
        <v/>
      </c>
      <c r="I75" s="21">
        <f>IF(A75="","",INDEX(품목마스터!$H$6:$H$80,MATCH(A75,품목마스터!$A$6:$A$80,0)))</f>
        <v/>
      </c>
      <c r="J75" s="21">
        <f>IF(A75="","",INDEX(품목마스터!$I$6:$I$80,MATCH(A75,품목마스터!$A$6:$A$80,0)))</f>
        <v/>
      </c>
      <c r="K75" s="21">
        <f>IF(A75="","",IF(H75&lt;=0,"품절",IF(H75&lt;I75,"위험",IF(H75&lt;J75*0.7,"재주문","정상"))))</f>
        <v/>
      </c>
      <c r="L75" s="21">
        <f>IF(A75="","",MAX(0,J75-H75))</f>
        <v/>
      </c>
      <c r="M75" s="21">
        <f>IF(A75="","",H75*INDEX(품목마스터!$J$6:$J$80,MATCH(A75,품목마스터!$A$6:$A$80,0)))</f>
        <v/>
      </c>
      <c r="N75" s="22">
        <f>IFERROR(MAXIFS(입출고기록!$A$6:$A$205,입출고기록!$D$6:$D$205,A75),"")</f>
        <v/>
      </c>
      <c r="O75" s="20" t="n"/>
    </row>
    <row r="76">
      <c r="A76" s="20">
        <f>IF(품목마스터!A76="","",품목마스터!A76)</f>
        <v/>
      </c>
      <c r="B76" s="20">
        <f>IF(A76="","",INDEX(품목마스터!$B$6:$B$80,MATCH(A76,품목마스터!$A$6:$A$80,0)))</f>
        <v/>
      </c>
      <c r="C76" s="20">
        <f>IF(A76="","",INDEX(품목마스터!$C$6:$C$80,MATCH(A76,품목마스터!$A$6:$A$80,0)))</f>
        <v/>
      </c>
      <c r="D76" s="20">
        <f>IF(A76="","",INDEX(품목마스터!$G$6:$G$80,MATCH(A76,품목마스터!$A$6:$A$80,0)))</f>
        <v/>
      </c>
      <c r="E76" s="21">
        <f>IF(A76="","",INDEX(품목마스터!$E$6:$E$80,MATCH(A76,품목마스터!$A$6:$A$80,0)))</f>
        <v/>
      </c>
      <c r="F76" s="21">
        <f>IF(A76="","",SUMIFS(입출고기록!$G$6:$G$205,입출고기록!$D$6:$D$205,A76,입출고기록!$C$6:$C$205,"입고")+SUMIFS(입출고기록!$G$6:$G$205,입출고기록!$D$6:$D$205,A76,입출고기록!$C$6:$C$205,"조정입고")+SUMIFS(입출고기록!$G$6:$G$205,입출고기록!$D$6:$D$205,A76,입출고기록!$C$6:$C$205,"반품입고"))</f>
        <v/>
      </c>
      <c r="G76" s="21">
        <f>IF(A76="","",SUMIFS(입출고기록!$G$6:$G$205,입출고기록!$D$6:$D$205,A76,입출고기록!$C$6:$C$205,"출고")+SUMIFS(입출고기록!$G$6:$G$205,입출고기록!$D$6:$D$205,A76,입출고기록!$C$6:$C$205,"조정출고"))</f>
        <v/>
      </c>
      <c r="H76" s="21">
        <f>IF(A76="","",E76+F76-G76)</f>
        <v/>
      </c>
      <c r="I76" s="21">
        <f>IF(A76="","",INDEX(품목마스터!$H$6:$H$80,MATCH(A76,품목마스터!$A$6:$A$80,0)))</f>
        <v/>
      </c>
      <c r="J76" s="21">
        <f>IF(A76="","",INDEX(품목마스터!$I$6:$I$80,MATCH(A76,품목마스터!$A$6:$A$80,0)))</f>
        <v/>
      </c>
      <c r="K76" s="21">
        <f>IF(A76="","",IF(H76&lt;=0,"품절",IF(H76&lt;I76,"위험",IF(H76&lt;J76*0.7,"재주문","정상"))))</f>
        <v/>
      </c>
      <c r="L76" s="21">
        <f>IF(A76="","",MAX(0,J76-H76))</f>
        <v/>
      </c>
      <c r="M76" s="21">
        <f>IF(A76="","",H76*INDEX(품목마스터!$J$6:$J$80,MATCH(A76,품목마스터!$A$6:$A$80,0)))</f>
        <v/>
      </c>
      <c r="N76" s="22">
        <f>IFERROR(MAXIFS(입출고기록!$A$6:$A$205,입출고기록!$D$6:$D$205,A76),"")</f>
        <v/>
      </c>
      <c r="O76" s="20" t="n"/>
    </row>
    <row r="77">
      <c r="A77" s="20">
        <f>IF(품목마스터!A77="","",품목마스터!A77)</f>
        <v/>
      </c>
      <c r="B77" s="20">
        <f>IF(A77="","",INDEX(품목마스터!$B$6:$B$80,MATCH(A77,품목마스터!$A$6:$A$80,0)))</f>
        <v/>
      </c>
      <c r="C77" s="20">
        <f>IF(A77="","",INDEX(품목마스터!$C$6:$C$80,MATCH(A77,품목마스터!$A$6:$A$80,0)))</f>
        <v/>
      </c>
      <c r="D77" s="20">
        <f>IF(A77="","",INDEX(품목마스터!$G$6:$G$80,MATCH(A77,품목마스터!$A$6:$A$80,0)))</f>
        <v/>
      </c>
      <c r="E77" s="21">
        <f>IF(A77="","",INDEX(품목마스터!$E$6:$E$80,MATCH(A77,품목마스터!$A$6:$A$80,0)))</f>
        <v/>
      </c>
      <c r="F77" s="21">
        <f>IF(A77="","",SUMIFS(입출고기록!$G$6:$G$205,입출고기록!$D$6:$D$205,A77,입출고기록!$C$6:$C$205,"입고")+SUMIFS(입출고기록!$G$6:$G$205,입출고기록!$D$6:$D$205,A77,입출고기록!$C$6:$C$205,"조정입고")+SUMIFS(입출고기록!$G$6:$G$205,입출고기록!$D$6:$D$205,A77,입출고기록!$C$6:$C$205,"반품입고"))</f>
        <v/>
      </c>
      <c r="G77" s="21">
        <f>IF(A77="","",SUMIFS(입출고기록!$G$6:$G$205,입출고기록!$D$6:$D$205,A77,입출고기록!$C$6:$C$205,"출고")+SUMIFS(입출고기록!$G$6:$G$205,입출고기록!$D$6:$D$205,A77,입출고기록!$C$6:$C$205,"조정출고"))</f>
        <v/>
      </c>
      <c r="H77" s="21">
        <f>IF(A77="","",E77+F77-G77)</f>
        <v/>
      </c>
      <c r="I77" s="21">
        <f>IF(A77="","",INDEX(품목마스터!$H$6:$H$80,MATCH(A77,품목마스터!$A$6:$A$80,0)))</f>
        <v/>
      </c>
      <c r="J77" s="21">
        <f>IF(A77="","",INDEX(품목마스터!$I$6:$I$80,MATCH(A77,품목마스터!$A$6:$A$80,0)))</f>
        <v/>
      </c>
      <c r="K77" s="21">
        <f>IF(A77="","",IF(H77&lt;=0,"품절",IF(H77&lt;I77,"위험",IF(H77&lt;J77*0.7,"재주문","정상"))))</f>
        <v/>
      </c>
      <c r="L77" s="21">
        <f>IF(A77="","",MAX(0,J77-H77))</f>
        <v/>
      </c>
      <c r="M77" s="21">
        <f>IF(A77="","",H77*INDEX(품목마스터!$J$6:$J$80,MATCH(A77,품목마스터!$A$6:$A$80,0)))</f>
        <v/>
      </c>
      <c r="N77" s="22">
        <f>IFERROR(MAXIFS(입출고기록!$A$6:$A$205,입출고기록!$D$6:$D$205,A77),"")</f>
        <v/>
      </c>
      <c r="O77" s="20" t="n"/>
    </row>
    <row r="78">
      <c r="A78" s="20">
        <f>IF(품목마스터!A78="","",품목마스터!A78)</f>
        <v/>
      </c>
      <c r="B78" s="20">
        <f>IF(A78="","",INDEX(품목마스터!$B$6:$B$80,MATCH(A78,품목마스터!$A$6:$A$80,0)))</f>
        <v/>
      </c>
      <c r="C78" s="20">
        <f>IF(A78="","",INDEX(품목마스터!$C$6:$C$80,MATCH(A78,품목마스터!$A$6:$A$80,0)))</f>
        <v/>
      </c>
      <c r="D78" s="20">
        <f>IF(A78="","",INDEX(품목마스터!$G$6:$G$80,MATCH(A78,품목마스터!$A$6:$A$80,0)))</f>
        <v/>
      </c>
      <c r="E78" s="21">
        <f>IF(A78="","",INDEX(품목마스터!$E$6:$E$80,MATCH(A78,품목마스터!$A$6:$A$80,0)))</f>
        <v/>
      </c>
      <c r="F78" s="21">
        <f>IF(A78="","",SUMIFS(입출고기록!$G$6:$G$205,입출고기록!$D$6:$D$205,A78,입출고기록!$C$6:$C$205,"입고")+SUMIFS(입출고기록!$G$6:$G$205,입출고기록!$D$6:$D$205,A78,입출고기록!$C$6:$C$205,"조정입고")+SUMIFS(입출고기록!$G$6:$G$205,입출고기록!$D$6:$D$205,A78,입출고기록!$C$6:$C$205,"반품입고"))</f>
        <v/>
      </c>
      <c r="G78" s="21">
        <f>IF(A78="","",SUMIFS(입출고기록!$G$6:$G$205,입출고기록!$D$6:$D$205,A78,입출고기록!$C$6:$C$205,"출고")+SUMIFS(입출고기록!$G$6:$G$205,입출고기록!$D$6:$D$205,A78,입출고기록!$C$6:$C$205,"조정출고"))</f>
        <v/>
      </c>
      <c r="H78" s="21">
        <f>IF(A78="","",E78+F78-G78)</f>
        <v/>
      </c>
      <c r="I78" s="21">
        <f>IF(A78="","",INDEX(품목마스터!$H$6:$H$80,MATCH(A78,품목마스터!$A$6:$A$80,0)))</f>
        <v/>
      </c>
      <c r="J78" s="21">
        <f>IF(A78="","",INDEX(품목마스터!$I$6:$I$80,MATCH(A78,품목마스터!$A$6:$A$80,0)))</f>
        <v/>
      </c>
      <c r="K78" s="21">
        <f>IF(A78="","",IF(H78&lt;=0,"품절",IF(H78&lt;I78,"위험",IF(H78&lt;J78*0.7,"재주문","정상"))))</f>
        <v/>
      </c>
      <c r="L78" s="21">
        <f>IF(A78="","",MAX(0,J78-H78))</f>
        <v/>
      </c>
      <c r="M78" s="21">
        <f>IF(A78="","",H78*INDEX(품목마스터!$J$6:$J$80,MATCH(A78,품목마스터!$A$6:$A$80,0)))</f>
        <v/>
      </c>
      <c r="N78" s="22">
        <f>IFERROR(MAXIFS(입출고기록!$A$6:$A$205,입출고기록!$D$6:$D$205,A78),"")</f>
        <v/>
      </c>
      <c r="O78" s="20" t="n"/>
    </row>
    <row r="79">
      <c r="A79" s="20">
        <f>IF(품목마스터!A79="","",품목마스터!A79)</f>
        <v/>
      </c>
      <c r="B79" s="20">
        <f>IF(A79="","",INDEX(품목마스터!$B$6:$B$80,MATCH(A79,품목마스터!$A$6:$A$80,0)))</f>
        <v/>
      </c>
      <c r="C79" s="20">
        <f>IF(A79="","",INDEX(품목마스터!$C$6:$C$80,MATCH(A79,품목마스터!$A$6:$A$80,0)))</f>
        <v/>
      </c>
      <c r="D79" s="20">
        <f>IF(A79="","",INDEX(품목마스터!$G$6:$G$80,MATCH(A79,품목마스터!$A$6:$A$80,0)))</f>
        <v/>
      </c>
      <c r="E79" s="21">
        <f>IF(A79="","",INDEX(품목마스터!$E$6:$E$80,MATCH(A79,품목마스터!$A$6:$A$80,0)))</f>
        <v/>
      </c>
      <c r="F79" s="21">
        <f>IF(A79="","",SUMIFS(입출고기록!$G$6:$G$205,입출고기록!$D$6:$D$205,A79,입출고기록!$C$6:$C$205,"입고")+SUMIFS(입출고기록!$G$6:$G$205,입출고기록!$D$6:$D$205,A79,입출고기록!$C$6:$C$205,"조정입고")+SUMIFS(입출고기록!$G$6:$G$205,입출고기록!$D$6:$D$205,A79,입출고기록!$C$6:$C$205,"반품입고"))</f>
        <v/>
      </c>
      <c r="G79" s="21">
        <f>IF(A79="","",SUMIFS(입출고기록!$G$6:$G$205,입출고기록!$D$6:$D$205,A79,입출고기록!$C$6:$C$205,"출고")+SUMIFS(입출고기록!$G$6:$G$205,입출고기록!$D$6:$D$205,A79,입출고기록!$C$6:$C$205,"조정출고"))</f>
        <v/>
      </c>
      <c r="H79" s="21">
        <f>IF(A79="","",E79+F79-G79)</f>
        <v/>
      </c>
      <c r="I79" s="21">
        <f>IF(A79="","",INDEX(품목마스터!$H$6:$H$80,MATCH(A79,품목마스터!$A$6:$A$80,0)))</f>
        <v/>
      </c>
      <c r="J79" s="21">
        <f>IF(A79="","",INDEX(품목마스터!$I$6:$I$80,MATCH(A79,품목마스터!$A$6:$A$80,0)))</f>
        <v/>
      </c>
      <c r="K79" s="21">
        <f>IF(A79="","",IF(H79&lt;=0,"품절",IF(H79&lt;I79,"위험",IF(H79&lt;J79*0.7,"재주문","정상"))))</f>
        <v/>
      </c>
      <c r="L79" s="21">
        <f>IF(A79="","",MAX(0,J79-H79))</f>
        <v/>
      </c>
      <c r="M79" s="21">
        <f>IF(A79="","",H79*INDEX(품목마스터!$J$6:$J$80,MATCH(A79,품목마스터!$A$6:$A$80,0)))</f>
        <v/>
      </c>
      <c r="N79" s="22">
        <f>IFERROR(MAXIFS(입출고기록!$A$6:$A$205,입출고기록!$D$6:$D$205,A79),"")</f>
        <v/>
      </c>
      <c r="O79" s="20" t="n"/>
    </row>
    <row r="80">
      <c r="A80" s="20">
        <f>IF(품목마스터!A80="","",품목마스터!A80)</f>
        <v/>
      </c>
      <c r="B80" s="20">
        <f>IF(A80="","",INDEX(품목마스터!$B$6:$B$80,MATCH(A80,품목마스터!$A$6:$A$80,0)))</f>
        <v/>
      </c>
      <c r="C80" s="20">
        <f>IF(A80="","",INDEX(품목마스터!$C$6:$C$80,MATCH(A80,품목마스터!$A$6:$A$80,0)))</f>
        <v/>
      </c>
      <c r="D80" s="20">
        <f>IF(A80="","",INDEX(품목마스터!$G$6:$G$80,MATCH(A80,품목마스터!$A$6:$A$80,0)))</f>
        <v/>
      </c>
      <c r="E80" s="21">
        <f>IF(A80="","",INDEX(품목마스터!$E$6:$E$80,MATCH(A80,품목마스터!$A$6:$A$80,0)))</f>
        <v/>
      </c>
      <c r="F80" s="21">
        <f>IF(A80="","",SUMIFS(입출고기록!$G$6:$G$205,입출고기록!$D$6:$D$205,A80,입출고기록!$C$6:$C$205,"입고")+SUMIFS(입출고기록!$G$6:$G$205,입출고기록!$D$6:$D$205,A80,입출고기록!$C$6:$C$205,"조정입고")+SUMIFS(입출고기록!$G$6:$G$205,입출고기록!$D$6:$D$205,A80,입출고기록!$C$6:$C$205,"반품입고"))</f>
        <v/>
      </c>
      <c r="G80" s="21">
        <f>IF(A80="","",SUMIFS(입출고기록!$G$6:$G$205,입출고기록!$D$6:$D$205,A80,입출고기록!$C$6:$C$205,"출고")+SUMIFS(입출고기록!$G$6:$G$205,입출고기록!$D$6:$D$205,A80,입출고기록!$C$6:$C$205,"조정출고"))</f>
        <v/>
      </c>
      <c r="H80" s="21">
        <f>IF(A80="","",E80+F80-G80)</f>
        <v/>
      </c>
      <c r="I80" s="21">
        <f>IF(A80="","",INDEX(품목마스터!$H$6:$H$80,MATCH(A80,품목마스터!$A$6:$A$80,0)))</f>
        <v/>
      </c>
      <c r="J80" s="21">
        <f>IF(A80="","",INDEX(품목마스터!$I$6:$I$80,MATCH(A80,품목마스터!$A$6:$A$80,0)))</f>
        <v/>
      </c>
      <c r="K80" s="21">
        <f>IF(A80="","",IF(H80&lt;=0,"품절",IF(H80&lt;I80,"위험",IF(H80&lt;J80*0.7,"재주문","정상"))))</f>
        <v/>
      </c>
      <c r="L80" s="21">
        <f>IF(A80="","",MAX(0,J80-H80))</f>
        <v/>
      </c>
      <c r="M80" s="21">
        <f>IF(A80="","",H80*INDEX(품목마스터!$J$6:$J$80,MATCH(A80,품목마스터!$A$6:$A$80,0)))</f>
        <v/>
      </c>
      <c r="N80" s="22">
        <f>IFERROR(MAXIFS(입출고기록!$A$6:$A$205,입출고기록!$D$6:$D$205,A80),"")</f>
        <v/>
      </c>
      <c r="O80" s="20" t="n"/>
    </row>
  </sheetData>
  <mergeCells count="3">
    <mergeCell ref="A3:M3"/>
    <mergeCell ref="A1:O2"/>
    <mergeCell ref="N3:O3"/>
  </mergeCells>
  <conditionalFormatting sqref="K6:K80">
    <cfRule type="expression" priority="1" dxfId="2">
      <formula>$K6="품절"</formula>
    </cfRule>
    <cfRule type="expression" priority="2" dxfId="0">
      <formula>$K6="위험"</formula>
    </cfRule>
    <cfRule type="expression" priority="3" dxfId="3">
      <formula>$K6="정상"</formula>
    </cfRule>
  </conditionalFormatting>
  <conditionalFormatting sqref="H6:H80">
    <cfRule type="cellIs" priority="4" operator="lessThan" dxfId="4">
      <formula>0</formula>
    </cfRule>
  </conditionalFormatting>
  <pageMargins left="0.35" right="0.35" top="0.5" bottom="0.5" header="0.5" footer="0.5"/>
  <pageSetup orientation="landscape" fitToHeight="0" fitToWidth="1"/>
  <tableParts count="1">
    <tablePart xmlns:r="http://schemas.openxmlformats.org/officeDocument/2006/relationships" r:id="rId1"/>
  </tableParts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L80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2" customWidth="1" min="1" max="1"/>
    <col width="13" customWidth="1" min="2" max="2"/>
    <col width="22" customWidth="1" min="3" max="3"/>
    <col width="10" customWidth="1" min="4" max="4"/>
    <col width="10" customWidth="1" min="5" max="5"/>
    <col width="10" customWidth="1" min="6" max="6"/>
    <col width="10" customWidth="1" min="7" max="7"/>
    <col width="16" customWidth="1" min="8" max="8"/>
    <col width="10" customWidth="1" min="9" max="9"/>
    <col width="12" customWidth="1" min="10" max="10"/>
    <col width="13" customWidth="1" min="11" max="11"/>
    <col width="24" customWidth="1" min="12" max="12"/>
  </cols>
  <sheetData>
    <row r="1" ht="28" customHeight="1">
      <c r="A1" s="1" t="inlineStr">
        <is>
          <t>발주필요</t>
        </is>
      </c>
    </row>
    <row r="2" ht="28" customHeight="1">
      <c r="A2" s="2" t="n"/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</row>
    <row r="3" ht="26" customHeight="1">
      <c r="A3" s="3" t="inlineStr">
        <is>
          <t>현재고 상태가 품절/위험/재주문인 품목을 우선순위와 함께 보여줍니다. 권장발주 수량은 목표재고 기준입니다.</t>
        </is>
      </c>
      <c r="B3" s="4" t="n"/>
      <c r="C3" s="4" t="n"/>
      <c r="D3" s="4" t="n"/>
      <c r="E3" s="4" t="n"/>
      <c r="F3" s="4" t="n"/>
      <c r="G3" s="4" t="n"/>
      <c r="H3" s="4" t="n"/>
      <c r="I3" s="4" t="n"/>
      <c r="J3" s="4" t="n"/>
      <c r="K3" s="5" t="inlineStr">
        <is>
          <t>STACKCUBE TEMPLATE</t>
        </is>
      </c>
    </row>
    <row r="5">
      <c r="A5" s="23" t="inlineStr">
        <is>
          <t>우선순위</t>
        </is>
      </c>
      <c r="B5" s="23" t="inlineStr">
        <is>
          <t>품목코드</t>
        </is>
      </c>
      <c r="C5" s="23" t="inlineStr">
        <is>
          <t>품목명</t>
        </is>
      </c>
      <c r="D5" s="23" t="inlineStr">
        <is>
          <t>현재고</t>
        </is>
      </c>
      <c r="E5" s="23" t="inlineStr">
        <is>
          <t>안전재고</t>
        </is>
      </c>
      <c r="F5" s="23" t="inlineStr">
        <is>
          <t>목표재고</t>
        </is>
      </c>
      <c r="G5" s="23" t="inlineStr">
        <is>
          <t>권장발주</t>
        </is>
      </c>
      <c r="H5" s="23" t="inlineStr">
        <is>
          <t>공급처</t>
        </is>
      </c>
      <c r="I5" s="23" t="inlineStr">
        <is>
          <t>리드타임</t>
        </is>
      </c>
      <c r="J5" s="23" t="inlineStr">
        <is>
          <t>예상입고일</t>
        </is>
      </c>
      <c r="K5" s="23" t="inlineStr">
        <is>
          <t>결정</t>
        </is>
      </c>
      <c r="L5" s="23" t="inlineStr">
        <is>
          <t>메모</t>
        </is>
      </c>
    </row>
    <row r="6">
      <c r="A6" s="20">
        <f>IF(OR(현재고!K6="품절",현재고!K6="위험",현재고!K6="재주문"),현재고!K6,"")</f>
        <v/>
      </c>
      <c r="B6" s="20">
        <f>IF(A6="","",현재고!A6)</f>
        <v/>
      </c>
      <c r="C6" s="20">
        <f>IF(A6="","",현재고!B6)</f>
        <v/>
      </c>
      <c r="D6" s="20">
        <f>IF(A6="","",현재고!H6)</f>
        <v/>
      </c>
      <c r="E6" s="20">
        <f>IF(A6="","",현재고!I6)</f>
        <v/>
      </c>
      <c r="F6" s="20">
        <f>IF(A6="","",현재고!J6)</f>
        <v/>
      </c>
      <c r="G6" s="20">
        <f>IF(A6="","",현재고!L6)</f>
        <v/>
      </c>
      <c r="H6" s="20">
        <f>IF(A6="","",INDEX(품목마스터!$L$6:$L$80,MATCH(B6,품목마스터!$A$6:$A$80,0)))</f>
        <v/>
      </c>
      <c r="I6" s="20">
        <f>IF(A6="","",INDEX(품목마스터!$K$6:$K$80,MATCH(B6,품목마스터!$A$6:$A$80,0)))</f>
        <v/>
      </c>
      <c r="J6" s="22">
        <f>IF(A6="","",TODAY()+I6)</f>
        <v/>
      </c>
      <c r="K6" s="20" t="n"/>
      <c r="L6" s="20" t="n"/>
    </row>
    <row r="7">
      <c r="A7" s="20">
        <f>IF(OR(현재고!K7="품절",현재고!K7="위험",현재고!K7="재주문"),현재고!K7,"")</f>
        <v/>
      </c>
      <c r="B7" s="20">
        <f>IF(A7="","",현재고!A7)</f>
        <v/>
      </c>
      <c r="C7" s="20">
        <f>IF(A7="","",현재고!B7)</f>
        <v/>
      </c>
      <c r="D7" s="20">
        <f>IF(A7="","",현재고!H7)</f>
        <v/>
      </c>
      <c r="E7" s="20">
        <f>IF(A7="","",현재고!I7)</f>
        <v/>
      </c>
      <c r="F7" s="20">
        <f>IF(A7="","",현재고!J7)</f>
        <v/>
      </c>
      <c r="G7" s="20">
        <f>IF(A7="","",현재고!L7)</f>
        <v/>
      </c>
      <c r="H7" s="20">
        <f>IF(A7="","",INDEX(품목마스터!$L$6:$L$80,MATCH(B7,품목마스터!$A$6:$A$80,0)))</f>
        <v/>
      </c>
      <c r="I7" s="20">
        <f>IF(A7="","",INDEX(품목마스터!$K$6:$K$80,MATCH(B7,품목마스터!$A$6:$A$80,0)))</f>
        <v/>
      </c>
      <c r="J7" s="22">
        <f>IF(A7="","",TODAY()+I7)</f>
        <v/>
      </c>
      <c r="K7" s="20" t="n"/>
      <c r="L7" s="20" t="n"/>
    </row>
    <row r="8">
      <c r="A8" s="20">
        <f>IF(OR(현재고!K8="품절",현재고!K8="위험",현재고!K8="재주문"),현재고!K8,"")</f>
        <v/>
      </c>
      <c r="B8" s="20">
        <f>IF(A8="","",현재고!A8)</f>
        <v/>
      </c>
      <c r="C8" s="20">
        <f>IF(A8="","",현재고!B8)</f>
        <v/>
      </c>
      <c r="D8" s="20">
        <f>IF(A8="","",현재고!H8)</f>
        <v/>
      </c>
      <c r="E8" s="20">
        <f>IF(A8="","",현재고!I8)</f>
        <v/>
      </c>
      <c r="F8" s="20">
        <f>IF(A8="","",현재고!J8)</f>
        <v/>
      </c>
      <c r="G8" s="20">
        <f>IF(A8="","",현재고!L8)</f>
        <v/>
      </c>
      <c r="H8" s="20">
        <f>IF(A8="","",INDEX(품목마스터!$L$6:$L$80,MATCH(B8,품목마스터!$A$6:$A$80,0)))</f>
        <v/>
      </c>
      <c r="I8" s="20">
        <f>IF(A8="","",INDEX(품목마스터!$K$6:$K$80,MATCH(B8,품목마스터!$A$6:$A$80,0)))</f>
        <v/>
      </c>
      <c r="J8" s="22">
        <f>IF(A8="","",TODAY()+I8)</f>
        <v/>
      </c>
      <c r="K8" s="20" t="n"/>
      <c r="L8" s="20" t="n"/>
    </row>
    <row r="9">
      <c r="A9" s="20">
        <f>IF(OR(현재고!K9="품절",현재고!K9="위험",현재고!K9="재주문"),현재고!K9,"")</f>
        <v/>
      </c>
      <c r="B9" s="20">
        <f>IF(A9="","",현재고!A9)</f>
        <v/>
      </c>
      <c r="C9" s="20">
        <f>IF(A9="","",현재고!B9)</f>
        <v/>
      </c>
      <c r="D9" s="20">
        <f>IF(A9="","",현재고!H9)</f>
        <v/>
      </c>
      <c r="E9" s="20">
        <f>IF(A9="","",현재고!I9)</f>
        <v/>
      </c>
      <c r="F9" s="20">
        <f>IF(A9="","",현재고!J9)</f>
        <v/>
      </c>
      <c r="G9" s="20">
        <f>IF(A9="","",현재고!L9)</f>
        <v/>
      </c>
      <c r="H9" s="20">
        <f>IF(A9="","",INDEX(품목마스터!$L$6:$L$80,MATCH(B9,품목마스터!$A$6:$A$80,0)))</f>
        <v/>
      </c>
      <c r="I9" s="20">
        <f>IF(A9="","",INDEX(품목마스터!$K$6:$K$80,MATCH(B9,품목마스터!$A$6:$A$80,0)))</f>
        <v/>
      </c>
      <c r="J9" s="22">
        <f>IF(A9="","",TODAY()+I9)</f>
        <v/>
      </c>
      <c r="K9" s="20" t="n"/>
      <c r="L9" s="20" t="n"/>
    </row>
    <row r="10">
      <c r="A10" s="20">
        <f>IF(OR(현재고!K10="품절",현재고!K10="위험",현재고!K10="재주문"),현재고!K10,"")</f>
        <v/>
      </c>
      <c r="B10" s="20">
        <f>IF(A10="","",현재고!A10)</f>
        <v/>
      </c>
      <c r="C10" s="20">
        <f>IF(A10="","",현재고!B10)</f>
        <v/>
      </c>
      <c r="D10" s="20">
        <f>IF(A10="","",현재고!H10)</f>
        <v/>
      </c>
      <c r="E10" s="20">
        <f>IF(A10="","",현재고!I10)</f>
        <v/>
      </c>
      <c r="F10" s="20">
        <f>IF(A10="","",현재고!J10)</f>
        <v/>
      </c>
      <c r="G10" s="20">
        <f>IF(A10="","",현재고!L10)</f>
        <v/>
      </c>
      <c r="H10" s="20">
        <f>IF(A10="","",INDEX(품목마스터!$L$6:$L$80,MATCH(B10,품목마스터!$A$6:$A$80,0)))</f>
        <v/>
      </c>
      <c r="I10" s="20">
        <f>IF(A10="","",INDEX(품목마스터!$K$6:$K$80,MATCH(B10,품목마스터!$A$6:$A$80,0)))</f>
        <v/>
      </c>
      <c r="J10" s="22">
        <f>IF(A10="","",TODAY()+I10)</f>
        <v/>
      </c>
      <c r="K10" s="20" t="n"/>
      <c r="L10" s="20" t="n"/>
    </row>
    <row r="11">
      <c r="A11" s="20">
        <f>IF(OR(현재고!K11="품절",현재고!K11="위험",현재고!K11="재주문"),현재고!K11,"")</f>
        <v/>
      </c>
      <c r="B11" s="20">
        <f>IF(A11="","",현재고!A11)</f>
        <v/>
      </c>
      <c r="C11" s="20">
        <f>IF(A11="","",현재고!B11)</f>
        <v/>
      </c>
      <c r="D11" s="20">
        <f>IF(A11="","",현재고!H11)</f>
        <v/>
      </c>
      <c r="E11" s="20">
        <f>IF(A11="","",현재고!I11)</f>
        <v/>
      </c>
      <c r="F11" s="20">
        <f>IF(A11="","",현재고!J11)</f>
        <v/>
      </c>
      <c r="G11" s="20">
        <f>IF(A11="","",현재고!L11)</f>
        <v/>
      </c>
      <c r="H11" s="20">
        <f>IF(A11="","",INDEX(품목마스터!$L$6:$L$80,MATCH(B11,품목마스터!$A$6:$A$80,0)))</f>
        <v/>
      </c>
      <c r="I11" s="20">
        <f>IF(A11="","",INDEX(품목마스터!$K$6:$K$80,MATCH(B11,품목마스터!$A$6:$A$80,0)))</f>
        <v/>
      </c>
      <c r="J11" s="22">
        <f>IF(A11="","",TODAY()+I11)</f>
        <v/>
      </c>
      <c r="K11" s="20" t="n"/>
      <c r="L11" s="20" t="n"/>
    </row>
    <row r="12">
      <c r="A12" s="20">
        <f>IF(OR(현재고!K12="품절",현재고!K12="위험",현재고!K12="재주문"),현재고!K12,"")</f>
        <v/>
      </c>
      <c r="B12" s="20">
        <f>IF(A12="","",현재고!A12)</f>
        <v/>
      </c>
      <c r="C12" s="20">
        <f>IF(A12="","",현재고!B12)</f>
        <v/>
      </c>
      <c r="D12" s="20">
        <f>IF(A12="","",현재고!H12)</f>
        <v/>
      </c>
      <c r="E12" s="20">
        <f>IF(A12="","",현재고!I12)</f>
        <v/>
      </c>
      <c r="F12" s="20">
        <f>IF(A12="","",현재고!J12)</f>
        <v/>
      </c>
      <c r="G12" s="20">
        <f>IF(A12="","",현재고!L12)</f>
        <v/>
      </c>
      <c r="H12" s="20">
        <f>IF(A12="","",INDEX(품목마스터!$L$6:$L$80,MATCH(B12,품목마스터!$A$6:$A$80,0)))</f>
        <v/>
      </c>
      <c r="I12" s="20">
        <f>IF(A12="","",INDEX(품목마스터!$K$6:$K$80,MATCH(B12,품목마스터!$A$6:$A$80,0)))</f>
        <v/>
      </c>
      <c r="J12" s="22">
        <f>IF(A12="","",TODAY()+I12)</f>
        <v/>
      </c>
      <c r="K12" s="20" t="n"/>
      <c r="L12" s="20" t="n"/>
    </row>
    <row r="13">
      <c r="A13" s="20">
        <f>IF(OR(현재고!K13="품절",현재고!K13="위험",현재고!K13="재주문"),현재고!K13,"")</f>
        <v/>
      </c>
      <c r="B13" s="20">
        <f>IF(A13="","",현재고!A13)</f>
        <v/>
      </c>
      <c r="C13" s="20">
        <f>IF(A13="","",현재고!B13)</f>
        <v/>
      </c>
      <c r="D13" s="20">
        <f>IF(A13="","",현재고!H13)</f>
        <v/>
      </c>
      <c r="E13" s="20">
        <f>IF(A13="","",현재고!I13)</f>
        <v/>
      </c>
      <c r="F13" s="20">
        <f>IF(A13="","",현재고!J13)</f>
        <v/>
      </c>
      <c r="G13" s="20">
        <f>IF(A13="","",현재고!L13)</f>
        <v/>
      </c>
      <c r="H13" s="20">
        <f>IF(A13="","",INDEX(품목마스터!$L$6:$L$80,MATCH(B13,품목마스터!$A$6:$A$80,0)))</f>
        <v/>
      </c>
      <c r="I13" s="20">
        <f>IF(A13="","",INDEX(품목마스터!$K$6:$K$80,MATCH(B13,품목마스터!$A$6:$A$80,0)))</f>
        <v/>
      </c>
      <c r="J13" s="22">
        <f>IF(A13="","",TODAY()+I13)</f>
        <v/>
      </c>
      <c r="K13" s="20" t="n"/>
      <c r="L13" s="20" t="n"/>
    </row>
    <row r="14">
      <c r="A14" s="20">
        <f>IF(OR(현재고!K14="품절",현재고!K14="위험",현재고!K14="재주문"),현재고!K14,"")</f>
        <v/>
      </c>
      <c r="B14" s="20">
        <f>IF(A14="","",현재고!A14)</f>
        <v/>
      </c>
      <c r="C14" s="20">
        <f>IF(A14="","",현재고!B14)</f>
        <v/>
      </c>
      <c r="D14" s="20">
        <f>IF(A14="","",현재고!H14)</f>
        <v/>
      </c>
      <c r="E14" s="20">
        <f>IF(A14="","",현재고!I14)</f>
        <v/>
      </c>
      <c r="F14" s="20">
        <f>IF(A14="","",현재고!J14)</f>
        <v/>
      </c>
      <c r="G14" s="20">
        <f>IF(A14="","",현재고!L14)</f>
        <v/>
      </c>
      <c r="H14" s="20">
        <f>IF(A14="","",INDEX(품목마스터!$L$6:$L$80,MATCH(B14,품목마스터!$A$6:$A$80,0)))</f>
        <v/>
      </c>
      <c r="I14" s="20">
        <f>IF(A14="","",INDEX(품목마스터!$K$6:$K$80,MATCH(B14,품목마스터!$A$6:$A$80,0)))</f>
        <v/>
      </c>
      <c r="J14" s="22">
        <f>IF(A14="","",TODAY()+I14)</f>
        <v/>
      </c>
      <c r="K14" s="20" t="n"/>
      <c r="L14" s="20" t="n"/>
    </row>
    <row r="15">
      <c r="A15" s="20">
        <f>IF(OR(현재고!K15="품절",현재고!K15="위험",현재고!K15="재주문"),현재고!K15,"")</f>
        <v/>
      </c>
      <c r="B15" s="20">
        <f>IF(A15="","",현재고!A15)</f>
        <v/>
      </c>
      <c r="C15" s="20">
        <f>IF(A15="","",현재고!B15)</f>
        <v/>
      </c>
      <c r="D15" s="20">
        <f>IF(A15="","",현재고!H15)</f>
        <v/>
      </c>
      <c r="E15" s="20">
        <f>IF(A15="","",현재고!I15)</f>
        <v/>
      </c>
      <c r="F15" s="20">
        <f>IF(A15="","",현재고!J15)</f>
        <v/>
      </c>
      <c r="G15" s="20">
        <f>IF(A15="","",현재고!L15)</f>
        <v/>
      </c>
      <c r="H15" s="20">
        <f>IF(A15="","",INDEX(품목마스터!$L$6:$L$80,MATCH(B15,품목마스터!$A$6:$A$80,0)))</f>
        <v/>
      </c>
      <c r="I15" s="20">
        <f>IF(A15="","",INDEX(품목마스터!$K$6:$K$80,MATCH(B15,품목마스터!$A$6:$A$80,0)))</f>
        <v/>
      </c>
      <c r="J15" s="22">
        <f>IF(A15="","",TODAY()+I15)</f>
        <v/>
      </c>
      <c r="K15" s="20" t="n"/>
      <c r="L15" s="20" t="n"/>
    </row>
    <row r="16">
      <c r="A16" s="20">
        <f>IF(OR(현재고!K16="품절",현재고!K16="위험",현재고!K16="재주문"),현재고!K16,"")</f>
        <v/>
      </c>
      <c r="B16" s="20">
        <f>IF(A16="","",현재고!A16)</f>
        <v/>
      </c>
      <c r="C16" s="20">
        <f>IF(A16="","",현재고!B16)</f>
        <v/>
      </c>
      <c r="D16" s="20">
        <f>IF(A16="","",현재고!H16)</f>
        <v/>
      </c>
      <c r="E16" s="20">
        <f>IF(A16="","",현재고!I16)</f>
        <v/>
      </c>
      <c r="F16" s="20">
        <f>IF(A16="","",현재고!J16)</f>
        <v/>
      </c>
      <c r="G16" s="20">
        <f>IF(A16="","",현재고!L16)</f>
        <v/>
      </c>
      <c r="H16" s="20">
        <f>IF(A16="","",INDEX(품목마스터!$L$6:$L$80,MATCH(B16,품목마스터!$A$6:$A$80,0)))</f>
        <v/>
      </c>
      <c r="I16" s="20">
        <f>IF(A16="","",INDEX(품목마스터!$K$6:$K$80,MATCH(B16,품목마스터!$A$6:$A$80,0)))</f>
        <v/>
      </c>
      <c r="J16" s="22">
        <f>IF(A16="","",TODAY()+I16)</f>
        <v/>
      </c>
      <c r="K16" s="20" t="n"/>
      <c r="L16" s="20" t="n"/>
    </row>
    <row r="17">
      <c r="A17" s="20">
        <f>IF(OR(현재고!K17="품절",현재고!K17="위험",현재고!K17="재주문"),현재고!K17,"")</f>
        <v/>
      </c>
      <c r="B17" s="20">
        <f>IF(A17="","",현재고!A17)</f>
        <v/>
      </c>
      <c r="C17" s="20">
        <f>IF(A17="","",현재고!B17)</f>
        <v/>
      </c>
      <c r="D17" s="20">
        <f>IF(A17="","",현재고!H17)</f>
        <v/>
      </c>
      <c r="E17" s="20">
        <f>IF(A17="","",현재고!I17)</f>
        <v/>
      </c>
      <c r="F17" s="20">
        <f>IF(A17="","",현재고!J17)</f>
        <v/>
      </c>
      <c r="G17" s="20">
        <f>IF(A17="","",현재고!L17)</f>
        <v/>
      </c>
      <c r="H17" s="20">
        <f>IF(A17="","",INDEX(품목마스터!$L$6:$L$80,MATCH(B17,품목마스터!$A$6:$A$80,0)))</f>
        <v/>
      </c>
      <c r="I17" s="20">
        <f>IF(A17="","",INDEX(품목마스터!$K$6:$K$80,MATCH(B17,품목마스터!$A$6:$A$80,0)))</f>
        <v/>
      </c>
      <c r="J17" s="22">
        <f>IF(A17="","",TODAY()+I17)</f>
        <v/>
      </c>
      <c r="K17" s="20" t="n"/>
      <c r="L17" s="20" t="n"/>
    </row>
    <row r="18">
      <c r="A18" s="20">
        <f>IF(OR(현재고!K18="품절",현재고!K18="위험",현재고!K18="재주문"),현재고!K18,"")</f>
        <v/>
      </c>
      <c r="B18" s="20">
        <f>IF(A18="","",현재고!A18)</f>
        <v/>
      </c>
      <c r="C18" s="20">
        <f>IF(A18="","",현재고!B18)</f>
        <v/>
      </c>
      <c r="D18" s="20">
        <f>IF(A18="","",현재고!H18)</f>
        <v/>
      </c>
      <c r="E18" s="20">
        <f>IF(A18="","",현재고!I18)</f>
        <v/>
      </c>
      <c r="F18" s="20">
        <f>IF(A18="","",현재고!J18)</f>
        <v/>
      </c>
      <c r="G18" s="20">
        <f>IF(A18="","",현재고!L18)</f>
        <v/>
      </c>
      <c r="H18" s="20">
        <f>IF(A18="","",INDEX(품목마스터!$L$6:$L$80,MATCH(B18,품목마스터!$A$6:$A$80,0)))</f>
        <v/>
      </c>
      <c r="I18" s="20">
        <f>IF(A18="","",INDEX(품목마스터!$K$6:$K$80,MATCH(B18,품목마스터!$A$6:$A$80,0)))</f>
        <v/>
      </c>
      <c r="J18" s="22">
        <f>IF(A18="","",TODAY()+I18)</f>
        <v/>
      </c>
      <c r="K18" s="20" t="n"/>
      <c r="L18" s="20" t="n"/>
    </row>
    <row r="19">
      <c r="A19" s="20">
        <f>IF(OR(현재고!K19="품절",현재고!K19="위험",현재고!K19="재주문"),현재고!K19,"")</f>
        <v/>
      </c>
      <c r="B19" s="20">
        <f>IF(A19="","",현재고!A19)</f>
        <v/>
      </c>
      <c r="C19" s="20">
        <f>IF(A19="","",현재고!B19)</f>
        <v/>
      </c>
      <c r="D19" s="20">
        <f>IF(A19="","",현재고!H19)</f>
        <v/>
      </c>
      <c r="E19" s="20">
        <f>IF(A19="","",현재고!I19)</f>
        <v/>
      </c>
      <c r="F19" s="20">
        <f>IF(A19="","",현재고!J19)</f>
        <v/>
      </c>
      <c r="G19" s="20">
        <f>IF(A19="","",현재고!L19)</f>
        <v/>
      </c>
      <c r="H19" s="20">
        <f>IF(A19="","",INDEX(품목마스터!$L$6:$L$80,MATCH(B19,품목마스터!$A$6:$A$80,0)))</f>
        <v/>
      </c>
      <c r="I19" s="20">
        <f>IF(A19="","",INDEX(품목마스터!$K$6:$K$80,MATCH(B19,품목마스터!$A$6:$A$80,0)))</f>
        <v/>
      </c>
      <c r="J19" s="22">
        <f>IF(A19="","",TODAY()+I19)</f>
        <v/>
      </c>
      <c r="K19" s="20" t="n"/>
      <c r="L19" s="20" t="n"/>
    </row>
    <row r="20">
      <c r="A20" s="20">
        <f>IF(OR(현재고!K20="품절",현재고!K20="위험",현재고!K20="재주문"),현재고!K20,"")</f>
        <v/>
      </c>
      <c r="B20" s="20">
        <f>IF(A20="","",현재고!A20)</f>
        <v/>
      </c>
      <c r="C20" s="20">
        <f>IF(A20="","",현재고!B20)</f>
        <v/>
      </c>
      <c r="D20" s="20">
        <f>IF(A20="","",현재고!H20)</f>
        <v/>
      </c>
      <c r="E20" s="20">
        <f>IF(A20="","",현재고!I20)</f>
        <v/>
      </c>
      <c r="F20" s="20">
        <f>IF(A20="","",현재고!J20)</f>
        <v/>
      </c>
      <c r="G20" s="20">
        <f>IF(A20="","",현재고!L20)</f>
        <v/>
      </c>
      <c r="H20" s="20">
        <f>IF(A20="","",INDEX(품목마스터!$L$6:$L$80,MATCH(B20,품목마스터!$A$6:$A$80,0)))</f>
        <v/>
      </c>
      <c r="I20" s="20">
        <f>IF(A20="","",INDEX(품목마스터!$K$6:$K$80,MATCH(B20,품목마스터!$A$6:$A$80,0)))</f>
        <v/>
      </c>
      <c r="J20" s="22">
        <f>IF(A20="","",TODAY()+I20)</f>
        <v/>
      </c>
      <c r="K20" s="20" t="n"/>
      <c r="L20" s="20" t="n"/>
    </row>
    <row r="21">
      <c r="A21" s="20">
        <f>IF(OR(현재고!K21="품절",현재고!K21="위험",현재고!K21="재주문"),현재고!K21,"")</f>
        <v/>
      </c>
      <c r="B21" s="20">
        <f>IF(A21="","",현재고!A21)</f>
        <v/>
      </c>
      <c r="C21" s="20">
        <f>IF(A21="","",현재고!B21)</f>
        <v/>
      </c>
      <c r="D21" s="20">
        <f>IF(A21="","",현재고!H21)</f>
        <v/>
      </c>
      <c r="E21" s="20">
        <f>IF(A21="","",현재고!I21)</f>
        <v/>
      </c>
      <c r="F21" s="20">
        <f>IF(A21="","",현재고!J21)</f>
        <v/>
      </c>
      <c r="G21" s="20">
        <f>IF(A21="","",현재고!L21)</f>
        <v/>
      </c>
      <c r="H21" s="20">
        <f>IF(A21="","",INDEX(품목마스터!$L$6:$L$80,MATCH(B21,품목마스터!$A$6:$A$80,0)))</f>
        <v/>
      </c>
      <c r="I21" s="20">
        <f>IF(A21="","",INDEX(품목마스터!$K$6:$K$80,MATCH(B21,품목마스터!$A$6:$A$80,0)))</f>
        <v/>
      </c>
      <c r="J21" s="22">
        <f>IF(A21="","",TODAY()+I21)</f>
        <v/>
      </c>
      <c r="K21" s="20" t="n"/>
      <c r="L21" s="20" t="n"/>
    </row>
    <row r="22">
      <c r="A22" s="20">
        <f>IF(OR(현재고!K22="품절",현재고!K22="위험",현재고!K22="재주문"),현재고!K22,"")</f>
        <v/>
      </c>
      <c r="B22" s="20">
        <f>IF(A22="","",현재고!A22)</f>
        <v/>
      </c>
      <c r="C22" s="20">
        <f>IF(A22="","",현재고!B22)</f>
        <v/>
      </c>
      <c r="D22" s="20">
        <f>IF(A22="","",현재고!H22)</f>
        <v/>
      </c>
      <c r="E22" s="20">
        <f>IF(A22="","",현재고!I22)</f>
        <v/>
      </c>
      <c r="F22" s="20">
        <f>IF(A22="","",현재고!J22)</f>
        <v/>
      </c>
      <c r="G22" s="20">
        <f>IF(A22="","",현재고!L22)</f>
        <v/>
      </c>
      <c r="H22" s="20">
        <f>IF(A22="","",INDEX(품목마스터!$L$6:$L$80,MATCH(B22,품목마스터!$A$6:$A$80,0)))</f>
        <v/>
      </c>
      <c r="I22" s="20">
        <f>IF(A22="","",INDEX(품목마스터!$K$6:$K$80,MATCH(B22,품목마스터!$A$6:$A$80,0)))</f>
        <v/>
      </c>
      <c r="J22" s="22">
        <f>IF(A22="","",TODAY()+I22)</f>
        <v/>
      </c>
      <c r="K22" s="20" t="n"/>
      <c r="L22" s="20" t="n"/>
    </row>
    <row r="23">
      <c r="A23" s="20">
        <f>IF(OR(현재고!K23="품절",현재고!K23="위험",현재고!K23="재주문"),현재고!K23,"")</f>
        <v/>
      </c>
      <c r="B23" s="20">
        <f>IF(A23="","",현재고!A23)</f>
        <v/>
      </c>
      <c r="C23" s="20">
        <f>IF(A23="","",현재고!B23)</f>
        <v/>
      </c>
      <c r="D23" s="20">
        <f>IF(A23="","",현재고!H23)</f>
        <v/>
      </c>
      <c r="E23" s="20">
        <f>IF(A23="","",현재고!I23)</f>
        <v/>
      </c>
      <c r="F23" s="20">
        <f>IF(A23="","",현재고!J23)</f>
        <v/>
      </c>
      <c r="G23" s="20">
        <f>IF(A23="","",현재고!L23)</f>
        <v/>
      </c>
      <c r="H23" s="20">
        <f>IF(A23="","",INDEX(품목마스터!$L$6:$L$80,MATCH(B23,품목마스터!$A$6:$A$80,0)))</f>
        <v/>
      </c>
      <c r="I23" s="20">
        <f>IF(A23="","",INDEX(품목마스터!$K$6:$K$80,MATCH(B23,품목마스터!$A$6:$A$80,0)))</f>
        <v/>
      </c>
      <c r="J23" s="22">
        <f>IF(A23="","",TODAY()+I23)</f>
        <v/>
      </c>
      <c r="K23" s="20" t="n"/>
      <c r="L23" s="20" t="n"/>
    </row>
    <row r="24">
      <c r="A24" s="20">
        <f>IF(OR(현재고!K24="품절",현재고!K24="위험",현재고!K24="재주문"),현재고!K24,"")</f>
        <v/>
      </c>
      <c r="B24" s="20">
        <f>IF(A24="","",현재고!A24)</f>
        <v/>
      </c>
      <c r="C24" s="20">
        <f>IF(A24="","",현재고!B24)</f>
        <v/>
      </c>
      <c r="D24" s="20">
        <f>IF(A24="","",현재고!H24)</f>
        <v/>
      </c>
      <c r="E24" s="20">
        <f>IF(A24="","",현재고!I24)</f>
        <v/>
      </c>
      <c r="F24" s="20">
        <f>IF(A24="","",현재고!J24)</f>
        <v/>
      </c>
      <c r="G24" s="20">
        <f>IF(A24="","",현재고!L24)</f>
        <v/>
      </c>
      <c r="H24" s="20">
        <f>IF(A24="","",INDEX(품목마스터!$L$6:$L$80,MATCH(B24,품목마스터!$A$6:$A$80,0)))</f>
        <v/>
      </c>
      <c r="I24" s="20">
        <f>IF(A24="","",INDEX(품목마스터!$K$6:$K$80,MATCH(B24,품목마스터!$A$6:$A$80,0)))</f>
        <v/>
      </c>
      <c r="J24" s="22">
        <f>IF(A24="","",TODAY()+I24)</f>
        <v/>
      </c>
      <c r="K24" s="20" t="n"/>
      <c r="L24" s="20" t="n"/>
    </row>
    <row r="25">
      <c r="A25" s="20">
        <f>IF(OR(현재고!K25="품절",현재고!K25="위험",현재고!K25="재주문"),현재고!K25,"")</f>
        <v/>
      </c>
      <c r="B25" s="20">
        <f>IF(A25="","",현재고!A25)</f>
        <v/>
      </c>
      <c r="C25" s="20">
        <f>IF(A25="","",현재고!B25)</f>
        <v/>
      </c>
      <c r="D25" s="20">
        <f>IF(A25="","",현재고!H25)</f>
        <v/>
      </c>
      <c r="E25" s="20">
        <f>IF(A25="","",현재고!I25)</f>
        <v/>
      </c>
      <c r="F25" s="20">
        <f>IF(A25="","",현재고!J25)</f>
        <v/>
      </c>
      <c r="G25" s="20">
        <f>IF(A25="","",현재고!L25)</f>
        <v/>
      </c>
      <c r="H25" s="20">
        <f>IF(A25="","",INDEX(품목마스터!$L$6:$L$80,MATCH(B25,품목마스터!$A$6:$A$80,0)))</f>
        <v/>
      </c>
      <c r="I25" s="20">
        <f>IF(A25="","",INDEX(품목마스터!$K$6:$K$80,MATCH(B25,품목마스터!$A$6:$A$80,0)))</f>
        <v/>
      </c>
      <c r="J25" s="22">
        <f>IF(A25="","",TODAY()+I25)</f>
        <v/>
      </c>
      <c r="K25" s="20" t="n"/>
      <c r="L25" s="20" t="n"/>
    </row>
    <row r="26">
      <c r="A26" s="20">
        <f>IF(OR(현재고!K26="품절",현재고!K26="위험",현재고!K26="재주문"),현재고!K26,"")</f>
        <v/>
      </c>
      <c r="B26" s="20">
        <f>IF(A26="","",현재고!A26)</f>
        <v/>
      </c>
      <c r="C26" s="20">
        <f>IF(A26="","",현재고!B26)</f>
        <v/>
      </c>
      <c r="D26" s="20">
        <f>IF(A26="","",현재고!H26)</f>
        <v/>
      </c>
      <c r="E26" s="20">
        <f>IF(A26="","",현재고!I26)</f>
        <v/>
      </c>
      <c r="F26" s="20">
        <f>IF(A26="","",현재고!J26)</f>
        <v/>
      </c>
      <c r="G26" s="20">
        <f>IF(A26="","",현재고!L26)</f>
        <v/>
      </c>
      <c r="H26" s="20">
        <f>IF(A26="","",INDEX(품목마스터!$L$6:$L$80,MATCH(B26,품목마스터!$A$6:$A$80,0)))</f>
        <v/>
      </c>
      <c r="I26" s="20">
        <f>IF(A26="","",INDEX(품목마스터!$K$6:$K$80,MATCH(B26,품목마스터!$A$6:$A$80,0)))</f>
        <v/>
      </c>
      <c r="J26" s="22">
        <f>IF(A26="","",TODAY()+I26)</f>
        <v/>
      </c>
      <c r="K26" s="20" t="n"/>
      <c r="L26" s="20" t="n"/>
    </row>
    <row r="27">
      <c r="A27" s="20">
        <f>IF(OR(현재고!K27="품절",현재고!K27="위험",현재고!K27="재주문"),현재고!K27,"")</f>
        <v/>
      </c>
      <c r="B27" s="20">
        <f>IF(A27="","",현재고!A27)</f>
        <v/>
      </c>
      <c r="C27" s="20">
        <f>IF(A27="","",현재고!B27)</f>
        <v/>
      </c>
      <c r="D27" s="20">
        <f>IF(A27="","",현재고!H27)</f>
        <v/>
      </c>
      <c r="E27" s="20">
        <f>IF(A27="","",현재고!I27)</f>
        <v/>
      </c>
      <c r="F27" s="20">
        <f>IF(A27="","",현재고!J27)</f>
        <v/>
      </c>
      <c r="G27" s="20">
        <f>IF(A27="","",현재고!L27)</f>
        <v/>
      </c>
      <c r="H27" s="20">
        <f>IF(A27="","",INDEX(품목마스터!$L$6:$L$80,MATCH(B27,품목마스터!$A$6:$A$80,0)))</f>
        <v/>
      </c>
      <c r="I27" s="20">
        <f>IF(A27="","",INDEX(품목마스터!$K$6:$K$80,MATCH(B27,품목마스터!$A$6:$A$80,0)))</f>
        <v/>
      </c>
      <c r="J27" s="22">
        <f>IF(A27="","",TODAY()+I27)</f>
        <v/>
      </c>
      <c r="K27" s="20" t="n"/>
      <c r="L27" s="20" t="n"/>
    </row>
    <row r="28">
      <c r="A28" s="20">
        <f>IF(OR(현재고!K28="품절",현재고!K28="위험",현재고!K28="재주문"),현재고!K28,"")</f>
        <v/>
      </c>
      <c r="B28" s="20">
        <f>IF(A28="","",현재고!A28)</f>
        <v/>
      </c>
      <c r="C28" s="20">
        <f>IF(A28="","",현재고!B28)</f>
        <v/>
      </c>
      <c r="D28" s="20">
        <f>IF(A28="","",현재고!H28)</f>
        <v/>
      </c>
      <c r="E28" s="20">
        <f>IF(A28="","",현재고!I28)</f>
        <v/>
      </c>
      <c r="F28" s="20">
        <f>IF(A28="","",현재고!J28)</f>
        <v/>
      </c>
      <c r="G28" s="20">
        <f>IF(A28="","",현재고!L28)</f>
        <v/>
      </c>
      <c r="H28" s="20">
        <f>IF(A28="","",INDEX(품목마스터!$L$6:$L$80,MATCH(B28,품목마스터!$A$6:$A$80,0)))</f>
        <v/>
      </c>
      <c r="I28" s="20">
        <f>IF(A28="","",INDEX(품목마스터!$K$6:$K$80,MATCH(B28,품목마스터!$A$6:$A$80,0)))</f>
        <v/>
      </c>
      <c r="J28" s="22">
        <f>IF(A28="","",TODAY()+I28)</f>
        <v/>
      </c>
      <c r="K28" s="20" t="n"/>
      <c r="L28" s="20" t="n"/>
    </row>
    <row r="29">
      <c r="A29" s="20">
        <f>IF(OR(현재고!K29="품절",현재고!K29="위험",현재고!K29="재주문"),현재고!K29,"")</f>
        <v/>
      </c>
      <c r="B29" s="20">
        <f>IF(A29="","",현재고!A29)</f>
        <v/>
      </c>
      <c r="C29" s="20">
        <f>IF(A29="","",현재고!B29)</f>
        <v/>
      </c>
      <c r="D29" s="20">
        <f>IF(A29="","",현재고!H29)</f>
        <v/>
      </c>
      <c r="E29" s="20">
        <f>IF(A29="","",현재고!I29)</f>
        <v/>
      </c>
      <c r="F29" s="20">
        <f>IF(A29="","",현재고!J29)</f>
        <v/>
      </c>
      <c r="G29" s="20">
        <f>IF(A29="","",현재고!L29)</f>
        <v/>
      </c>
      <c r="H29" s="20">
        <f>IF(A29="","",INDEX(품목마스터!$L$6:$L$80,MATCH(B29,품목마스터!$A$6:$A$80,0)))</f>
        <v/>
      </c>
      <c r="I29" s="20">
        <f>IF(A29="","",INDEX(품목마스터!$K$6:$K$80,MATCH(B29,품목마스터!$A$6:$A$80,0)))</f>
        <v/>
      </c>
      <c r="J29" s="22">
        <f>IF(A29="","",TODAY()+I29)</f>
        <v/>
      </c>
      <c r="K29" s="20" t="n"/>
      <c r="L29" s="20" t="n"/>
    </row>
    <row r="30">
      <c r="A30" s="20">
        <f>IF(OR(현재고!K30="품절",현재고!K30="위험",현재고!K30="재주문"),현재고!K30,"")</f>
        <v/>
      </c>
      <c r="B30" s="20">
        <f>IF(A30="","",현재고!A30)</f>
        <v/>
      </c>
      <c r="C30" s="20">
        <f>IF(A30="","",현재고!B30)</f>
        <v/>
      </c>
      <c r="D30" s="20">
        <f>IF(A30="","",현재고!H30)</f>
        <v/>
      </c>
      <c r="E30" s="20">
        <f>IF(A30="","",현재고!I30)</f>
        <v/>
      </c>
      <c r="F30" s="20">
        <f>IF(A30="","",현재고!J30)</f>
        <v/>
      </c>
      <c r="G30" s="20">
        <f>IF(A30="","",현재고!L30)</f>
        <v/>
      </c>
      <c r="H30" s="20">
        <f>IF(A30="","",INDEX(품목마스터!$L$6:$L$80,MATCH(B30,품목마스터!$A$6:$A$80,0)))</f>
        <v/>
      </c>
      <c r="I30" s="20">
        <f>IF(A30="","",INDEX(품목마스터!$K$6:$K$80,MATCH(B30,품목마스터!$A$6:$A$80,0)))</f>
        <v/>
      </c>
      <c r="J30" s="22">
        <f>IF(A30="","",TODAY()+I30)</f>
        <v/>
      </c>
      <c r="K30" s="20" t="n"/>
      <c r="L30" s="20" t="n"/>
    </row>
    <row r="31">
      <c r="A31" s="20">
        <f>IF(OR(현재고!K31="품절",현재고!K31="위험",현재고!K31="재주문"),현재고!K31,"")</f>
        <v/>
      </c>
      <c r="B31" s="20">
        <f>IF(A31="","",현재고!A31)</f>
        <v/>
      </c>
      <c r="C31" s="20">
        <f>IF(A31="","",현재고!B31)</f>
        <v/>
      </c>
      <c r="D31" s="20">
        <f>IF(A31="","",현재고!H31)</f>
        <v/>
      </c>
      <c r="E31" s="20">
        <f>IF(A31="","",현재고!I31)</f>
        <v/>
      </c>
      <c r="F31" s="20">
        <f>IF(A31="","",현재고!J31)</f>
        <v/>
      </c>
      <c r="G31" s="20">
        <f>IF(A31="","",현재고!L31)</f>
        <v/>
      </c>
      <c r="H31" s="20">
        <f>IF(A31="","",INDEX(품목마스터!$L$6:$L$80,MATCH(B31,품목마스터!$A$6:$A$80,0)))</f>
        <v/>
      </c>
      <c r="I31" s="20">
        <f>IF(A31="","",INDEX(품목마스터!$K$6:$K$80,MATCH(B31,품목마스터!$A$6:$A$80,0)))</f>
        <v/>
      </c>
      <c r="J31" s="22">
        <f>IF(A31="","",TODAY()+I31)</f>
        <v/>
      </c>
      <c r="K31" s="20" t="n"/>
      <c r="L31" s="20" t="n"/>
    </row>
    <row r="32">
      <c r="A32" s="20">
        <f>IF(OR(현재고!K32="품절",현재고!K32="위험",현재고!K32="재주문"),현재고!K32,"")</f>
        <v/>
      </c>
      <c r="B32" s="20">
        <f>IF(A32="","",현재고!A32)</f>
        <v/>
      </c>
      <c r="C32" s="20">
        <f>IF(A32="","",현재고!B32)</f>
        <v/>
      </c>
      <c r="D32" s="20">
        <f>IF(A32="","",현재고!H32)</f>
        <v/>
      </c>
      <c r="E32" s="20">
        <f>IF(A32="","",현재고!I32)</f>
        <v/>
      </c>
      <c r="F32" s="20">
        <f>IF(A32="","",현재고!J32)</f>
        <v/>
      </c>
      <c r="G32" s="20">
        <f>IF(A32="","",현재고!L32)</f>
        <v/>
      </c>
      <c r="H32" s="20">
        <f>IF(A32="","",INDEX(품목마스터!$L$6:$L$80,MATCH(B32,품목마스터!$A$6:$A$80,0)))</f>
        <v/>
      </c>
      <c r="I32" s="20">
        <f>IF(A32="","",INDEX(품목마스터!$K$6:$K$80,MATCH(B32,품목마스터!$A$6:$A$80,0)))</f>
        <v/>
      </c>
      <c r="J32" s="22">
        <f>IF(A32="","",TODAY()+I32)</f>
        <v/>
      </c>
      <c r="K32" s="20" t="n"/>
      <c r="L32" s="20" t="n"/>
    </row>
    <row r="33">
      <c r="A33" s="20">
        <f>IF(OR(현재고!K33="품절",현재고!K33="위험",현재고!K33="재주문"),현재고!K33,"")</f>
        <v/>
      </c>
      <c r="B33" s="20">
        <f>IF(A33="","",현재고!A33)</f>
        <v/>
      </c>
      <c r="C33" s="20">
        <f>IF(A33="","",현재고!B33)</f>
        <v/>
      </c>
      <c r="D33" s="20">
        <f>IF(A33="","",현재고!H33)</f>
        <v/>
      </c>
      <c r="E33" s="20">
        <f>IF(A33="","",현재고!I33)</f>
        <v/>
      </c>
      <c r="F33" s="20">
        <f>IF(A33="","",현재고!J33)</f>
        <v/>
      </c>
      <c r="G33" s="20">
        <f>IF(A33="","",현재고!L33)</f>
        <v/>
      </c>
      <c r="H33" s="20">
        <f>IF(A33="","",INDEX(품목마스터!$L$6:$L$80,MATCH(B33,품목마스터!$A$6:$A$80,0)))</f>
        <v/>
      </c>
      <c r="I33" s="20">
        <f>IF(A33="","",INDEX(품목마스터!$K$6:$K$80,MATCH(B33,품목마스터!$A$6:$A$80,0)))</f>
        <v/>
      </c>
      <c r="J33" s="22">
        <f>IF(A33="","",TODAY()+I33)</f>
        <v/>
      </c>
      <c r="K33" s="20" t="n"/>
      <c r="L33" s="20" t="n"/>
    </row>
    <row r="34">
      <c r="A34" s="20">
        <f>IF(OR(현재고!K34="품절",현재고!K34="위험",현재고!K34="재주문"),현재고!K34,"")</f>
        <v/>
      </c>
      <c r="B34" s="20">
        <f>IF(A34="","",현재고!A34)</f>
        <v/>
      </c>
      <c r="C34" s="20">
        <f>IF(A34="","",현재고!B34)</f>
        <v/>
      </c>
      <c r="D34" s="20">
        <f>IF(A34="","",현재고!H34)</f>
        <v/>
      </c>
      <c r="E34" s="20">
        <f>IF(A34="","",현재고!I34)</f>
        <v/>
      </c>
      <c r="F34" s="20">
        <f>IF(A34="","",현재고!J34)</f>
        <v/>
      </c>
      <c r="G34" s="20">
        <f>IF(A34="","",현재고!L34)</f>
        <v/>
      </c>
      <c r="H34" s="20">
        <f>IF(A34="","",INDEX(품목마스터!$L$6:$L$80,MATCH(B34,품목마스터!$A$6:$A$80,0)))</f>
        <v/>
      </c>
      <c r="I34" s="20">
        <f>IF(A34="","",INDEX(품목마스터!$K$6:$K$80,MATCH(B34,품목마스터!$A$6:$A$80,0)))</f>
        <v/>
      </c>
      <c r="J34" s="22">
        <f>IF(A34="","",TODAY()+I34)</f>
        <v/>
      </c>
      <c r="K34" s="20" t="n"/>
      <c r="L34" s="20" t="n"/>
    </row>
    <row r="35">
      <c r="A35" s="20">
        <f>IF(OR(현재고!K35="품절",현재고!K35="위험",현재고!K35="재주문"),현재고!K35,"")</f>
        <v/>
      </c>
      <c r="B35" s="20">
        <f>IF(A35="","",현재고!A35)</f>
        <v/>
      </c>
      <c r="C35" s="20">
        <f>IF(A35="","",현재고!B35)</f>
        <v/>
      </c>
      <c r="D35" s="20">
        <f>IF(A35="","",현재고!H35)</f>
        <v/>
      </c>
      <c r="E35" s="20">
        <f>IF(A35="","",현재고!I35)</f>
        <v/>
      </c>
      <c r="F35" s="20">
        <f>IF(A35="","",현재고!J35)</f>
        <v/>
      </c>
      <c r="G35" s="20">
        <f>IF(A35="","",현재고!L35)</f>
        <v/>
      </c>
      <c r="H35" s="20">
        <f>IF(A35="","",INDEX(품목마스터!$L$6:$L$80,MATCH(B35,품목마스터!$A$6:$A$80,0)))</f>
        <v/>
      </c>
      <c r="I35" s="20">
        <f>IF(A35="","",INDEX(품목마스터!$K$6:$K$80,MATCH(B35,품목마스터!$A$6:$A$80,0)))</f>
        <v/>
      </c>
      <c r="J35" s="22">
        <f>IF(A35="","",TODAY()+I35)</f>
        <v/>
      </c>
      <c r="K35" s="20" t="n"/>
      <c r="L35" s="20" t="n"/>
    </row>
    <row r="36">
      <c r="A36" s="20">
        <f>IF(OR(현재고!K36="품절",현재고!K36="위험",현재고!K36="재주문"),현재고!K36,"")</f>
        <v/>
      </c>
      <c r="B36" s="20">
        <f>IF(A36="","",현재고!A36)</f>
        <v/>
      </c>
      <c r="C36" s="20">
        <f>IF(A36="","",현재고!B36)</f>
        <v/>
      </c>
      <c r="D36" s="20">
        <f>IF(A36="","",현재고!H36)</f>
        <v/>
      </c>
      <c r="E36" s="20">
        <f>IF(A36="","",현재고!I36)</f>
        <v/>
      </c>
      <c r="F36" s="20">
        <f>IF(A36="","",현재고!J36)</f>
        <v/>
      </c>
      <c r="G36" s="20">
        <f>IF(A36="","",현재고!L36)</f>
        <v/>
      </c>
      <c r="H36" s="20">
        <f>IF(A36="","",INDEX(품목마스터!$L$6:$L$80,MATCH(B36,품목마스터!$A$6:$A$80,0)))</f>
        <v/>
      </c>
      <c r="I36" s="20">
        <f>IF(A36="","",INDEX(품목마스터!$K$6:$K$80,MATCH(B36,품목마스터!$A$6:$A$80,0)))</f>
        <v/>
      </c>
      <c r="J36" s="22">
        <f>IF(A36="","",TODAY()+I36)</f>
        <v/>
      </c>
      <c r="K36" s="20" t="n"/>
      <c r="L36" s="20" t="n"/>
    </row>
    <row r="37">
      <c r="A37" s="20">
        <f>IF(OR(현재고!K37="품절",현재고!K37="위험",현재고!K37="재주문"),현재고!K37,"")</f>
        <v/>
      </c>
      <c r="B37" s="20">
        <f>IF(A37="","",현재고!A37)</f>
        <v/>
      </c>
      <c r="C37" s="20">
        <f>IF(A37="","",현재고!B37)</f>
        <v/>
      </c>
      <c r="D37" s="20">
        <f>IF(A37="","",현재고!H37)</f>
        <v/>
      </c>
      <c r="E37" s="20">
        <f>IF(A37="","",현재고!I37)</f>
        <v/>
      </c>
      <c r="F37" s="20">
        <f>IF(A37="","",현재고!J37)</f>
        <v/>
      </c>
      <c r="G37" s="20">
        <f>IF(A37="","",현재고!L37)</f>
        <v/>
      </c>
      <c r="H37" s="20">
        <f>IF(A37="","",INDEX(품목마스터!$L$6:$L$80,MATCH(B37,품목마스터!$A$6:$A$80,0)))</f>
        <v/>
      </c>
      <c r="I37" s="20">
        <f>IF(A37="","",INDEX(품목마스터!$K$6:$K$80,MATCH(B37,품목마스터!$A$6:$A$80,0)))</f>
        <v/>
      </c>
      <c r="J37" s="22">
        <f>IF(A37="","",TODAY()+I37)</f>
        <v/>
      </c>
      <c r="K37" s="20" t="n"/>
      <c r="L37" s="20" t="n"/>
    </row>
    <row r="38">
      <c r="A38" s="20">
        <f>IF(OR(현재고!K38="품절",현재고!K38="위험",현재고!K38="재주문"),현재고!K38,"")</f>
        <v/>
      </c>
      <c r="B38" s="20">
        <f>IF(A38="","",현재고!A38)</f>
        <v/>
      </c>
      <c r="C38" s="20">
        <f>IF(A38="","",현재고!B38)</f>
        <v/>
      </c>
      <c r="D38" s="20">
        <f>IF(A38="","",현재고!H38)</f>
        <v/>
      </c>
      <c r="E38" s="20">
        <f>IF(A38="","",현재고!I38)</f>
        <v/>
      </c>
      <c r="F38" s="20">
        <f>IF(A38="","",현재고!J38)</f>
        <v/>
      </c>
      <c r="G38" s="20">
        <f>IF(A38="","",현재고!L38)</f>
        <v/>
      </c>
      <c r="H38" s="20">
        <f>IF(A38="","",INDEX(품목마스터!$L$6:$L$80,MATCH(B38,품목마스터!$A$6:$A$80,0)))</f>
        <v/>
      </c>
      <c r="I38" s="20">
        <f>IF(A38="","",INDEX(품목마스터!$K$6:$K$80,MATCH(B38,품목마스터!$A$6:$A$80,0)))</f>
        <v/>
      </c>
      <c r="J38" s="22">
        <f>IF(A38="","",TODAY()+I38)</f>
        <v/>
      </c>
      <c r="K38" s="20" t="n"/>
      <c r="L38" s="20" t="n"/>
    </row>
    <row r="39">
      <c r="A39" s="20">
        <f>IF(OR(현재고!K39="품절",현재고!K39="위험",현재고!K39="재주문"),현재고!K39,"")</f>
        <v/>
      </c>
      <c r="B39" s="20">
        <f>IF(A39="","",현재고!A39)</f>
        <v/>
      </c>
      <c r="C39" s="20">
        <f>IF(A39="","",현재고!B39)</f>
        <v/>
      </c>
      <c r="D39" s="20">
        <f>IF(A39="","",현재고!H39)</f>
        <v/>
      </c>
      <c r="E39" s="20">
        <f>IF(A39="","",현재고!I39)</f>
        <v/>
      </c>
      <c r="F39" s="20">
        <f>IF(A39="","",현재고!J39)</f>
        <v/>
      </c>
      <c r="G39" s="20">
        <f>IF(A39="","",현재고!L39)</f>
        <v/>
      </c>
      <c r="H39" s="20">
        <f>IF(A39="","",INDEX(품목마스터!$L$6:$L$80,MATCH(B39,품목마스터!$A$6:$A$80,0)))</f>
        <v/>
      </c>
      <c r="I39" s="20">
        <f>IF(A39="","",INDEX(품목마스터!$K$6:$K$80,MATCH(B39,품목마스터!$A$6:$A$80,0)))</f>
        <v/>
      </c>
      <c r="J39" s="22">
        <f>IF(A39="","",TODAY()+I39)</f>
        <v/>
      </c>
      <c r="K39" s="20" t="n"/>
      <c r="L39" s="20" t="n"/>
    </row>
    <row r="40">
      <c r="A40" s="20">
        <f>IF(OR(현재고!K40="품절",현재고!K40="위험",현재고!K40="재주문"),현재고!K40,"")</f>
        <v/>
      </c>
      <c r="B40" s="20">
        <f>IF(A40="","",현재고!A40)</f>
        <v/>
      </c>
      <c r="C40" s="20">
        <f>IF(A40="","",현재고!B40)</f>
        <v/>
      </c>
      <c r="D40" s="20">
        <f>IF(A40="","",현재고!H40)</f>
        <v/>
      </c>
      <c r="E40" s="20">
        <f>IF(A40="","",현재고!I40)</f>
        <v/>
      </c>
      <c r="F40" s="20">
        <f>IF(A40="","",현재고!J40)</f>
        <v/>
      </c>
      <c r="G40" s="20">
        <f>IF(A40="","",현재고!L40)</f>
        <v/>
      </c>
      <c r="H40" s="20">
        <f>IF(A40="","",INDEX(품목마스터!$L$6:$L$80,MATCH(B40,품목마스터!$A$6:$A$80,0)))</f>
        <v/>
      </c>
      <c r="I40" s="20">
        <f>IF(A40="","",INDEX(품목마스터!$K$6:$K$80,MATCH(B40,품목마스터!$A$6:$A$80,0)))</f>
        <v/>
      </c>
      <c r="J40" s="22">
        <f>IF(A40="","",TODAY()+I40)</f>
        <v/>
      </c>
      <c r="K40" s="20" t="n"/>
      <c r="L40" s="20" t="n"/>
    </row>
    <row r="41">
      <c r="A41" s="20">
        <f>IF(OR(현재고!K41="품절",현재고!K41="위험",현재고!K41="재주문"),현재고!K41,"")</f>
        <v/>
      </c>
      <c r="B41" s="20">
        <f>IF(A41="","",현재고!A41)</f>
        <v/>
      </c>
      <c r="C41" s="20">
        <f>IF(A41="","",현재고!B41)</f>
        <v/>
      </c>
      <c r="D41" s="20">
        <f>IF(A41="","",현재고!H41)</f>
        <v/>
      </c>
      <c r="E41" s="20">
        <f>IF(A41="","",현재고!I41)</f>
        <v/>
      </c>
      <c r="F41" s="20">
        <f>IF(A41="","",현재고!J41)</f>
        <v/>
      </c>
      <c r="G41" s="20">
        <f>IF(A41="","",현재고!L41)</f>
        <v/>
      </c>
      <c r="H41" s="20">
        <f>IF(A41="","",INDEX(품목마스터!$L$6:$L$80,MATCH(B41,품목마스터!$A$6:$A$80,0)))</f>
        <v/>
      </c>
      <c r="I41" s="20">
        <f>IF(A41="","",INDEX(품목마스터!$K$6:$K$80,MATCH(B41,품목마스터!$A$6:$A$80,0)))</f>
        <v/>
      </c>
      <c r="J41" s="22">
        <f>IF(A41="","",TODAY()+I41)</f>
        <v/>
      </c>
      <c r="K41" s="20" t="n"/>
      <c r="L41" s="20" t="n"/>
    </row>
    <row r="42">
      <c r="A42" s="20">
        <f>IF(OR(현재고!K42="품절",현재고!K42="위험",현재고!K42="재주문"),현재고!K42,"")</f>
        <v/>
      </c>
      <c r="B42" s="20">
        <f>IF(A42="","",현재고!A42)</f>
        <v/>
      </c>
      <c r="C42" s="20">
        <f>IF(A42="","",현재고!B42)</f>
        <v/>
      </c>
      <c r="D42" s="20">
        <f>IF(A42="","",현재고!H42)</f>
        <v/>
      </c>
      <c r="E42" s="20">
        <f>IF(A42="","",현재고!I42)</f>
        <v/>
      </c>
      <c r="F42" s="20">
        <f>IF(A42="","",현재고!J42)</f>
        <v/>
      </c>
      <c r="G42" s="20">
        <f>IF(A42="","",현재고!L42)</f>
        <v/>
      </c>
      <c r="H42" s="20">
        <f>IF(A42="","",INDEX(품목마스터!$L$6:$L$80,MATCH(B42,품목마스터!$A$6:$A$80,0)))</f>
        <v/>
      </c>
      <c r="I42" s="20">
        <f>IF(A42="","",INDEX(품목마스터!$K$6:$K$80,MATCH(B42,품목마스터!$A$6:$A$80,0)))</f>
        <v/>
      </c>
      <c r="J42" s="22">
        <f>IF(A42="","",TODAY()+I42)</f>
        <v/>
      </c>
      <c r="K42" s="20" t="n"/>
      <c r="L42" s="20" t="n"/>
    </row>
    <row r="43">
      <c r="A43" s="20">
        <f>IF(OR(현재고!K43="품절",현재고!K43="위험",현재고!K43="재주문"),현재고!K43,"")</f>
        <v/>
      </c>
      <c r="B43" s="20">
        <f>IF(A43="","",현재고!A43)</f>
        <v/>
      </c>
      <c r="C43" s="20">
        <f>IF(A43="","",현재고!B43)</f>
        <v/>
      </c>
      <c r="D43" s="20">
        <f>IF(A43="","",현재고!H43)</f>
        <v/>
      </c>
      <c r="E43" s="20">
        <f>IF(A43="","",현재고!I43)</f>
        <v/>
      </c>
      <c r="F43" s="20">
        <f>IF(A43="","",현재고!J43)</f>
        <v/>
      </c>
      <c r="G43" s="20">
        <f>IF(A43="","",현재고!L43)</f>
        <v/>
      </c>
      <c r="H43" s="20">
        <f>IF(A43="","",INDEX(품목마스터!$L$6:$L$80,MATCH(B43,품목마스터!$A$6:$A$80,0)))</f>
        <v/>
      </c>
      <c r="I43" s="20">
        <f>IF(A43="","",INDEX(품목마스터!$K$6:$K$80,MATCH(B43,품목마스터!$A$6:$A$80,0)))</f>
        <v/>
      </c>
      <c r="J43" s="22">
        <f>IF(A43="","",TODAY()+I43)</f>
        <v/>
      </c>
      <c r="K43" s="20" t="n"/>
      <c r="L43" s="20" t="n"/>
    </row>
    <row r="44">
      <c r="A44" s="20">
        <f>IF(OR(현재고!K44="품절",현재고!K44="위험",현재고!K44="재주문"),현재고!K44,"")</f>
        <v/>
      </c>
      <c r="B44" s="20">
        <f>IF(A44="","",현재고!A44)</f>
        <v/>
      </c>
      <c r="C44" s="20">
        <f>IF(A44="","",현재고!B44)</f>
        <v/>
      </c>
      <c r="D44" s="20">
        <f>IF(A44="","",현재고!H44)</f>
        <v/>
      </c>
      <c r="E44" s="20">
        <f>IF(A44="","",현재고!I44)</f>
        <v/>
      </c>
      <c r="F44" s="20">
        <f>IF(A44="","",현재고!J44)</f>
        <v/>
      </c>
      <c r="G44" s="20">
        <f>IF(A44="","",현재고!L44)</f>
        <v/>
      </c>
      <c r="H44" s="20">
        <f>IF(A44="","",INDEX(품목마스터!$L$6:$L$80,MATCH(B44,품목마스터!$A$6:$A$80,0)))</f>
        <v/>
      </c>
      <c r="I44" s="20">
        <f>IF(A44="","",INDEX(품목마스터!$K$6:$K$80,MATCH(B44,품목마스터!$A$6:$A$80,0)))</f>
        <v/>
      </c>
      <c r="J44" s="22">
        <f>IF(A44="","",TODAY()+I44)</f>
        <v/>
      </c>
      <c r="K44" s="20" t="n"/>
      <c r="L44" s="20" t="n"/>
    </row>
    <row r="45">
      <c r="A45" s="20">
        <f>IF(OR(현재고!K45="품절",현재고!K45="위험",현재고!K45="재주문"),현재고!K45,"")</f>
        <v/>
      </c>
      <c r="B45" s="20">
        <f>IF(A45="","",현재고!A45)</f>
        <v/>
      </c>
      <c r="C45" s="20">
        <f>IF(A45="","",현재고!B45)</f>
        <v/>
      </c>
      <c r="D45" s="20">
        <f>IF(A45="","",현재고!H45)</f>
        <v/>
      </c>
      <c r="E45" s="20">
        <f>IF(A45="","",현재고!I45)</f>
        <v/>
      </c>
      <c r="F45" s="20">
        <f>IF(A45="","",현재고!J45)</f>
        <v/>
      </c>
      <c r="G45" s="20">
        <f>IF(A45="","",현재고!L45)</f>
        <v/>
      </c>
      <c r="H45" s="20">
        <f>IF(A45="","",INDEX(품목마스터!$L$6:$L$80,MATCH(B45,품목마스터!$A$6:$A$80,0)))</f>
        <v/>
      </c>
      <c r="I45" s="20">
        <f>IF(A45="","",INDEX(품목마스터!$K$6:$K$80,MATCH(B45,품목마스터!$A$6:$A$80,0)))</f>
        <v/>
      </c>
      <c r="J45" s="22">
        <f>IF(A45="","",TODAY()+I45)</f>
        <v/>
      </c>
      <c r="K45" s="20" t="n"/>
      <c r="L45" s="20" t="n"/>
    </row>
    <row r="46">
      <c r="A46" s="20">
        <f>IF(OR(현재고!K46="품절",현재고!K46="위험",현재고!K46="재주문"),현재고!K46,"")</f>
        <v/>
      </c>
      <c r="B46" s="20">
        <f>IF(A46="","",현재고!A46)</f>
        <v/>
      </c>
      <c r="C46" s="20">
        <f>IF(A46="","",현재고!B46)</f>
        <v/>
      </c>
      <c r="D46" s="20">
        <f>IF(A46="","",현재고!H46)</f>
        <v/>
      </c>
      <c r="E46" s="20">
        <f>IF(A46="","",현재고!I46)</f>
        <v/>
      </c>
      <c r="F46" s="20">
        <f>IF(A46="","",현재고!J46)</f>
        <v/>
      </c>
      <c r="G46" s="20">
        <f>IF(A46="","",현재고!L46)</f>
        <v/>
      </c>
      <c r="H46" s="20">
        <f>IF(A46="","",INDEX(품목마스터!$L$6:$L$80,MATCH(B46,품목마스터!$A$6:$A$80,0)))</f>
        <v/>
      </c>
      <c r="I46" s="20">
        <f>IF(A46="","",INDEX(품목마스터!$K$6:$K$80,MATCH(B46,품목마스터!$A$6:$A$80,0)))</f>
        <v/>
      </c>
      <c r="J46" s="22">
        <f>IF(A46="","",TODAY()+I46)</f>
        <v/>
      </c>
      <c r="K46" s="20" t="n"/>
      <c r="L46" s="20" t="n"/>
    </row>
    <row r="47">
      <c r="A47" s="20">
        <f>IF(OR(현재고!K47="품절",현재고!K47="위험",현재고!K47="재주문"),현재고!K47,"")</f>
        <v/>
      </c>
      <c r="B47" s="20">
        <f>IF(A47="","",현재고!A47)</f>
        <v/>
      </c>
      <c r="C47" s="20">
        <f>IF(A47="","",현재고!B47)</f>
        <v/>
      </c>
      <c r="D47" s="20">
        <f>IF(A47="","",현재고!H47)</f>
        <v/>
      </c>
      <c r="E47" s="20">
        <f>IF(A47="","",현재고!I47)</f>
        <v/>
      </c>
      <c r="F47" s="20">
        <f>IF(A47="","",현재고!J47)</f>
        <v/>
      </c>
      <c r="G47" s="20">
        <f>IF(A47="","",현재고!L47)</f>
        <v/>
      </c>
      <c r="H47" s="20">
        <f>IF(A47="","",INDEX(품목마스터!$L$6:$L$80,MATCH(B47,품목마스터!$A$6:$A$80,0)))</f>
        <v/>
      </c>
      <c r="I47" s="20">
        <f>IF(A47="","",INDEX(품목마스터!$K$6:$K$80,MATCH(B47,품목마스터!$A$6:$A$80,0)))</f>
        <v/>
      </c>
      <c r="J47" s="22">
        <f>IF(A47="","",TODAY()+I47)</f>
        <v/>
      </c>
      <c r="K47" s="20" t="n"/>
      <c r="L47" s="20" t="n"/>
    </row>
    <row r="48">
      <c r="A48" s="20">
        <f>IF(OR(현재고!K48="품절",현재고!K48="위험",현재고!K48="재주문"),현재고!K48,"")</f>
        <v/>
      </c>
      <c r="B48" s="20">
        <f>IF(A48="","",현재고!A48)</f>
        <v/>
      </c>
      <c r="C48" s="20">
        <f>IF(A48="","",현재고!B48)</f>
        <v/>
      </c>
      <c r="D48" s="20">
        <f>IF(A48="","",현재고!H48)</f>
        <v/>
      </c>
      <c r="E48" s="20">
        <f>IF(A48="","",현재고!I48)</f>
        <v/>
      </c>
      <c r="F48" s="20">
        <f>IF(A48="","",현재고!J48)</f>
        <v/>
      </c>
      <c r="G48" s="20">
        <f>IF(A48="","",현재고!L48)</f>
        <v/>
      </c>
      <c r="H48" s="20">
        <f>IF(A48="","",INDEX(품목마스터!$L$6:$L$80,MATCH(B48,품목마스터!$A$6:$A$80,0)))</f>
        <v/>
      </c>
      <c r="I48" s="20">
        <f>IF(A48="","",INDEX(품목마스터!$K$6:$K$80,MATCH(B48,품목마스터!$A$6:$A$80,0)))</f>
        <v/>
      </c>
      <c r="J48" s="22">
        <f>IF(A48="","",TODAY()+I48)</f>
        <v/>
      </c>
      <c r="K48" s="20" t="n"/>
      <c r="L48" s="20" t="n"/>
    </row>
    <row r="49">
      <c r="A49" s="20">
        <f>IF(OR(현재고!K49="품절",현재고!K49="위험",현재고!K49="재주문"),현재고!K49,"")</f>
        <v/>
      </c>
      <c r="B49" s="20">
        <f>IF(A49="","",현재고!A49)</f>
        <v/>
      </c>
      <c r="C49" s="20">
        <f>IF(A49="","",현재고!B49)</f>
        <v/>
      </c>
      <c r="D49" s="20">
        <f>IF(A49="","",현재고!H49)</f>
        <v/>
      </c>
      <c r="E49" s="20">
        <f>IF(A49="","",현재고!I49)</f>
        <v/>
      </c>
      <c r="F49" s="20">
        <f>IF(A49="","",현재고!J49)</f>
        <v/>
      </c>
      <c r="G49" s="20">
        <f>IF(A49="","",현재고!L49)</f>
        <v/>
      </c>
      <c r="H49" s="20">
        <f>IF(A49="","",INDEX(품목마스터!$L$6:$L$80,MATCH(B49,품목마스터!$A$6:$A$80,0)))</f>
        <v/>
      </c>
      <c r="I49" s="20">
        <f>IF(A49="","",INDEX(품목마스터!$K$6:$K$80,MATCH(B49,품목마스터!$A$6:$A$80,0)))</f>
        <v/>
      </c>
      <c r="J49" s="22">
        <f>IF(A49="","",TODAY()+I49)</f>
        <v/>
      </c>
      <c r="K49" s="20" t="n"/>
      <c r="L49" s="20" t="n"/>
    </row>
    <row r="50">
      <c r="A50" s="20">
        <f>IF(OR(현재고!K50="품절",현재고!K50="위험",현재고!K50="재주문"),현재고!K50,"")</f>
        <v/>
      </c>
      <c r="B50" s="20">
        <f>IF(A50="","",현재고!A50)</f>
        <v/>
      </c>
      <c r="C50" s="20">
        <f>IF(A50="","",현재고!B50)</f>
        <v/>
      </c>
      <c r="D50" s="20">
        <f>IF(A50="","",현재고!H50)</f>
        <v/>
      </c>
      <c r="E50" s="20">
        <f>IF(A50="","",현재고!I50)</f>
        <v/>
      </c>
      <c r="F50" s="20">
        <f>IF(A50="","",현재고!J50)</f>
        <v/>
      </c>
      <c r="G50" s="20">
        <f>IF(A50="","",현재고!L50)</f>
        <v/>
      </c>
      <c r="H50" s="20">
        <f>IF(A50="","",INDEX(품목마스터!$L$6:$L$80,MATCH(B50,품목마스터!$A$6:$A$80,0)))</f>
        <v/>
      </c>
      <c r="I50" s="20">
        <f>IF(A50="","",INDEX(품목마스터!$K$6:$K$80,MATCH(B50,품목마스터!$A$6:$A$80,0)))</f>
        <v/>
      </c>
      <c r="J50" s="22">
        <f>IF(A50="","",TODAY()+I50)</f>
        <v/>
      </c>
      <c r="K50" s="20" t="n"/>
      <c r="L50" s="20" t="n"/>
    </row>
    <row r="51">
      <c r="A51" s="20">
        <f>IF(OR(현재고!K51="품절",현재고!K51="위험",현재고!K51="재주문"),현재고!K51,"")</f>
        <v/>
      </c>
      <c r="B51" s="20">
        <f>IF(A51="","",현재고!A51)</f>
        <v/>
      </c>
      <c r="C51" s="20">
        <f>IF(A51="","",현재고!B51)</f>
        <v/>
      </c>
      <c r="D51" s="20">
        <f>IF(A51="","",현재고!H51)</f>
        <v/>
      </c>
      <c r="E51" s="20">
        <f>IF(A51="","",현재고!I51)</f>
        <v/>
      </c>
      <c r="F51" s="20">
        <f>IF(A51="","",현재고!J51)</f>
        <v/>
      </c>
      <c r="G51" s="20">
        <f>IF(A51="","",현재고!L51)</f>
        <v/>
      </c>
      <c r="H51" s="20">
        <f>IF(A51="","",INDEX(품목마스터!$L$6:$L$80,MATCH(B51,품목마스터!$A$6:$A$80,0)))</f>
        <v/>
      </c>
      <c r="I51" s="20">
        <f>IF(A51="","",INDEX(품목마스터!$K$6:$K$80,MATCH(B51,품목마스터!$A$6:$A$80,0)))</f>
        <v/>
      </c>
      <c r="J51" s="22">
        <f>IF(A51="","",TODAY()+I51)</f>
        <v/>
      </c>
      <c r="K51" s="20" t="n"/>
      <c r="L51" s="20" t="n"/>
    </row>
    <row r="52">
      <c r="A52" s="20">
        <f>IF(OR(현재고!K52="품절",현재고!K52="위험",현재고!K52="재주문"),현재고!K52,"")</f>
        <v/>
      </c>
      <c r="B52" s="20">
        <f>IF(A52="","",현재고!A52)</f>
        <v/>
      </c>
      <c r="C52" s="20">
        <f>IF(A52="","",현재고!B52)</f>
        <v/>
      </c>
      <c r="D52" s="20">
        <f>IF(A52="","",현재고!H52)</f>
        <v/>
      </c>
      <c r="E52" s="20">
        <f>IF(A52="","",현재고!I52)</f>
        <v/>
      </c>
      <c r="F52" s="20">
        <f>IF(A52="","",현재고!J52)</f>
        <v/>
      </c>
      <c r="G52" s="20">
        <f>IF(A52="","",현재고!L52)</f>
        <v/>
      </c>
      <c r="H52" s="20">
        <f>IF(A52="","",INDEX(품목마스터!$L$6:$L$80,MATCH(B52,품목마스터!$A$6:$A$80,0)))</f>
        <v/>
      </c>
      <c r="I52" s="20">
        <f>IF(A52="","",INDEX(품목마스터!$K$6:$K$80,MATCH(B52,품목마스터!$A$6:$A$80,0)))</f>
        <v/>
      </c>
      <c r="J52" s="22">
        <f>IF(A52="","",TODAY()+I52)</f>
        <v/>
      </c>
      <c r="K52" s="20" t="n"/>
      <c r="L52" s="20" t="n"/>
    </row>
    <row r="53">
      <c r="A53" s="20">
        <f>IF(OR(현재고!K53="품절",현재고!K53="위험",현재고!K53="재주문"),현재고!K53,"")</f>
        <v/>
      </c>
      <c r="B53" s="20">
        <f>IF(A53="","",현재고!A53)</f>
        <v/>
      </c>
      <c r="C53" s="20">
        <f>IF(A53="","",현재고!B53)</f>
        <v/>
      </c>
      <c r="D53" s="20">
        <f>IF(A53="","",현재고!H53)</f>
        <v/>
      </c>
      <c r="E53" s="20">
        <f>IF(A53="","",현재고!I53)</f>
        <v/>
      </c>
      <c r="F53" s="20">
        <f>IF(A53="","",현재고!J53)</f>
        <v/>
      </c>
      <c r="G53" s="20">
        <f>IF(A53="","",현재고!L53)</f>
        <v/>
      </c>
      <c r="H53" s="20">
        <f>IF(A53="","",INDEX(품목마스터!$L$6:$L$80,MATCH(B53,품목마스터!$A$6:$A$80,0)))</f>
        <v/>
      </c>
      <c r="I53" s="20">
        <f>IF(A53="","",INDEX(품목마스터!$K$6:$K$80,MATCH(B53,품목마스터!$A$6:$A$80,0)))</f>
        <v/>
      </c>
      <c r="J53" s="22">
        <f>IF(A53="","",TODAY()+I53)</f>
        <v/>
      </c>
      <c r="K53" s="20" t="n"/>
      <c r="L53" s="20" t="n"/>
    </row>
    <row r="54">
      <c r="A54" s="20">
        <f>IF(OR(현재고!K54="품절",현재고!K54="위험",현재고!K54="재주문"),현재고!K54,"")</f>
        <v/>
      </c>
      <c r="B54" s="20">
        <f>IF(A54="","",현재고!A54)</f>
        <v/>
      </c>
      <c r="C54" s="20">
        <f>IF(A54="","",현재고!B54)</f>
        <v/>
      </c>
      <c r="D54" s="20">
        <f>IF(A54="","",현재고!H54)</f>
        <v/>
      </c>
      <c r="E54" s="20">
        <f>IF(A54="","",현재고!I54)</f>
        <v/>
      </c>
      <c r="F54" s="20">
        <f>IF(A54="","",현재고!J54)</f>
        <v/>
      </c>
      <c r="G54" s="20">
        <f>IF(A54="","",현재고!L54)</f>
        <v/>
      </c>
      <c r="H54" s="20">
        <f>IF(A54="","",INDEX(품목마스터!$L$6:$L$80,MATCH(B54,품목마스터!$A$6:$A$80,0)))</f>
        <v/>
      </c>
      <c r="I54" s="20">
        <f>IF(A54="","",INDEX(품목마스터!$K$6:$K$80,MATCH(B54,품목마스터!$A$6:$A$80,0)))</f>
        <v/>
      </c>
      <c r="J54" s="22">
        <f>IF(A54="","",TODAY()+I54)</f>
        <v/>
      </c>
      <c r="K54" s="20" t="n"/>
      <c r="L54" s="20" t="n"/>
    </row>
    <row r="55">
      <c r="A55" s="20">
        <f>IF(OR(현재고!K55="품절",현재고!K55="위험",현재고!K55="재주문"),현재고!K55,"")</f>
        <v/>
      </c>
      <c r="B55" s="20">
        <f>IF(A55="","",현재고!A55)</f>
        <v/>
      </c>
      <c r="C55" s="20">
        <f>IF(A55="","",현재고!B55)</f>
        <v/>
      </c>
      <c r="D55" s="20">
        <f>IF(A55="","",현재고!H55)</f>
        <v/>
      </c>
      <c r="E55" s="20">
        <f>IF(A55="","",현재고!I55)</f>
        <v/>
      </c>
      <c r="F55" s="20">
        <f>IF(A55="","",현재고!J55)</f>
        <v/>
      </c>
      <c r="G55" s="20">
        <f>IF(A55="","",현재고!L55)</f>
        <v/>
      </c>
      <c r="H55" s="20">
        <f>IF(A55="","",INDEX(품목마스터!$L$6:$L$80,MATCH(B55,품목마스터!$A$6:$A$80,0)))</f>
        <v/>
      </c>
      <c r="I55" s="20">
        <f>IF(A55="","",INDEX(품목마스터!$K$6:$K$80,MATCH(B55,품목마스터!$A$6:$A$80,0)))</f>
        <v/>
      </c>
      <c r="J55" s="22">
        <f>IF(A55="","",TODAY()+I55)</f>
        <v/>
      </c>
      <c r="K55" s="20" t="n"/>
      <c r="L55" s="20" t="n"/>
    </row>
    <row r="56">
      <c r="A56" s="20">
        <f>IF(OR(현재고!K56="품절",현재고!K56="위험",현재고!K56="재주문"),현재고!K56,"")</f>
        <v/>
      </c>
      <c r="B56" s="20">
        <f>IF(A56="","",현재고!A56)</f>
        <v/>
      </c>
      <c r="C56" s="20">
        <f>IF(A56="","",현재고!B56)</f>
        <v/>
      </c>
      <c r="D56" s="20">
        <f>IF(A56="","",현재고!H56)</f>
        <v/>
      </c>
      <c r="E56" s="20">
        <f>IF(A56="","",현재고!I56)</f>
        <v/>
      </c>
      <c r="F56" s="20">
        <f>IF(A56="","",현재고!J56)</f>
        <v/>
      </c>
      <c r="G56" s="20">
        <f>IF(A56="","",현재고!L56)</f>
        <v/>
      </c>
      <c r="H56" s="20">
        <f>IF(A56="","",INDEX(품목마스터!$L$6:$L$80,MATCH(B56,품목마스터!$A$6:$A$80,0)))</f>
        <v/>
      </c>
      <c r="I56" s="20">
        <f>IF(A56="","",INDEX(품목마스터!$K$6:$K$80,MATCH(B56,품목마스터!$A$6:$A$80,0)))</f>
        <v/>
      </c>
      <c r="J56" s="22">
        <f>IF(A56="","",TODAY()+I56)</f>
        <v/>
      </c>
      <c r="K56" s="20" t="n"/>
      <c r="L56" s="20" t="n"/>
    </row>
    <row r="57">
      <c r="A57" s="20">
        <f>IF(OR(현재고!K57="품절",현재고!K57="위험",현재고!K57="재주문"),현재고!K57,"")</f>
        <v/>
      </c>
      <c r="B57" s="20">
        <f>IF(A57="","",현재고!A57)</f>
        <v/>
      </c>
      <c r="C57" s="20">
        <f>IF(A57="","",현재고!B57)</f>
        <v/>
      </c>
      <c r="D57" s="20">
        <f>IF(A57="","",현재고!H57)</f>
        <v/>
      </c>
      <c r="E57" s="20">
        <f>IF(A57="","",현재고!I57)</f>
        <v/>
      </c>
      <c r="F57" s="20">
        <f>IF(A57="","",현재고!J57)</f>
        <v/>
      </c>
      <c r="G57" s="20">
        <f>IF(A57="","",현재고!L57)</f>
        <v/>
      </c>
      <c r="H57" s="20">
        <f>IF(A57="","",INDEX(품목마스터!$L$6:$L$80,MATCH(B57,품목마스터!$A$6:$A$80,0)))</f>
        <v/>
      </c>
      <c r="I57" s="20">
        <f>IF(A57="","",INDEX(품목마스터!$K$6:$K$80,MATCH(B57,품목마스터!$A$6:$A$80,0)))</f>
        <v/>
      </c>
      <c r="J57" s="22">
        <f>IF(A57="","",TODAY()+I57)</f>
        <v/>
      </c>
      <c r="K57" s="20" t="n"/>
      <c r="L57" s="20" t="n"/>
    </row>
    <row r="58">
      <c r="A58" s="20">
        <f>IF(OR(현재고!K58="품절",현재고!K58="위험",현재고!K58="재주문"),현재고!K58,"")</f>
        <v/>
      </c>
      <c r="B58" s="20">
        <f>IF(A58="","",현재고!A58)</f>
        <v/>
      </c>
      <c r="C58" s="20">
        <f>IF(A58="","",현재고!B58)</f>
        <v/>
      </c>
      <c r="D58" s="20">
        <f>IF(A58="","",현재고!H58)</f>
        <v/>
      </c>
      <c r="E58" s="20">
        <f>IF(A58="","",현재고!I58)</f>
        <v/>
      </c>
      <c r="F58" s="20">
        <f>IF(A58="","",현재고!J58)</f>
        <v/>
      </c>
      <c r="G58" s="20">
        <f>IF(A58="","",현재고!L58)</f>
        <v/>
      </c>
      <c r="H58" s="20">
        <f>IF(A58="","",INDEX(품목마스터!$L$6:$L$80,MATCH(B58,품목마스터!$A$6:$A$80,0)))</f>
        <v/>
      </c>
      <c r="I58" s="20">
        <f>IF(A58="","",INDEX(품목마스터!$K$6:$K$80,MATCH(B58,품목마스터!$A$6:$A$80,0)))</f>
        <v/>
      </c>
      <c r="J58" s="22">
        <f>IF(A58="","",TODAY()+I58)</f>
        <v/>
      </c>
      <c r="K58" s="20" t="n"/>
      <c r="L58" s="20" t="n"/>
    </row>
    <row r="59">
      <c r="A59" s="20">
        <f>IF(OR(현재고!K59="품절",현재고!K59="위험",현재고!K59="재주문"),현재고!K59,"")</f>
        <v/>
      </c>
      <c r="B59" s="20">
        <f>IF(A59="","",현재고!A59)</f>
        <v/>
      </c>
      <c r="C59" s="20">
        <f>IF(A59="","",현재고!B59)</f>
        <v/>
      </c>
      <c r="D59" s="20">
        <f>IF(A59="","",현재고!H59)</f>
        <v/>
      </c>
      <c r="E59" s="20">
        <f>IF(A59="","",현재고!I59)</f>
        <v/>
      </c>
      <c r="F59" s="20">
        <f>IF(A59="","",현재고!J59)</f>
        <v/>
      </c>
      <c r="G59" s="20">
        <f>IF(A59="","",현재고!L59)</f>
        <v/>
      </c>
      <c r="H59" s="20">
        <f>IF(A59="","",INDEX(품목마스터!$L$6:$L$80,MATCH(B59,품목마스터!$A$6:$A$80,0)))</f>
        <v/>
      </c>
      <c r="I59" s="20">
        <f>IF(A59="","",INDEX(품목마스터!$K$6:$K$80,MATCH(B59,품목마스터!$A$6:$A$80,0)))</f>
        <v/>
      </c>
      <c r="J59" s="22">
        <f>IF(A59="","",TODAY()+I59)</f>
        <v/>
      </c>
      <c r="K59" s="20" t="n"/>
      <c r="L59" s="20" t="n"/>
    </row>
    <row r="60">
      <c r="A60" s="20">
        <f>IF(OR(현재고!K60="품절",현재고!K60="위험",현재고!K60="재주문"),현재고!K60,"")</f>
        <v/>
      </c>
      <c r="B60" s="20">
        <f>IF(A60="","",현재고!A60)</f>
        <v/>
      </c>
      <c r="C60" s="20">
        <f>IF(A60="","",현재고!B60)</f>
        <v/>
      </c>
      <c r="D60" s="20">
        <f>IF(A60="","",현재고!H60)</f>
        <v/>
      </c>
      <c r="E60" s="20">
        <f>IF(A60="","",현재고!I60)</f>
        <v/>
      </c>
      <c r="F60" s="20">
        <f>IF(A60="","",현재고!J60)</f>
        <v/>
      </c>
      <c r="G60" s="20">
        <f>IF(A60="","",현재고!L60)</f>
        <v/>
      </c>
      <c r="H60" s="20">
        <f>IF(A60="","",INDEX(품목마스터!$L$6:$L$80,MATCH(B60,품목마스터!$A$6:$A$80,0)))</f>
        <v/>
      </c>
      <c r="I60" s="20">
        <f>IF(A60="","",INDEX(품목마스터!$K$6:$K$80,MATCH(B60,품목마스터!$A$6:$A$80,0)))</f>
        <v/>
      </c>
      <c r="J60" s="22">
        <f>IF(A60="","",TODAY()+I60)</f>
        <v/>
      </c>
      <c r="K60" s="20" t="n"/>
      <c r="L60" s="20" t="n"/>
    </row>
    <row r="61">
      <c r="A61" s="20">
        <f>IF(OR(현재고!K61="품절",현재고!K61="위험",현재고!K61="재주문"),현재고!K61,"")</f>
        <v/>
      </c>
      <c r="B61" s="20">
        <f>IF(A61="","",현재고!A61)</f>
        <v/>
      </c>
      <c r="C61" s="20">
        <f>IF(A61="","",현재고!B61)</f>
        <v/>
      </c>
      <c r="D61" s="20">
        <f>IF(A61="","",현재고!H61)</f>
        <v/>
      </c>
      <c r="E61" s="20">
        <f>IF(A61="","",현재고!I61)</f>
        <v/>
      </c>
      <c r="F61" s="20">
        <f>IF(A61="","",현재고!J61)</f>
        <v/>
      </c>
      <c r="G61" s="20">
        <f>IF(A61="","",현재고!L61)</f>
        <v/>
      </c>
      <c r="H61" s="20">
        <f>IF(A61="","",INDEX(품목마스터!$L$6:$L$80,MATCH(B61,품목마스터!$A$6:$A$80,0)))</f>
        <v/>
      </c>
      <c r="I61" s="20">
        <f>IF(A61="","",INDEX(품목마스터!$K$6:$K$80,MATCH(B61,품목마스터!$A$6:$A$80,0)))</f>
        <v/>
      </c>
      <c r="J61" s="22">
        <f>IF(A61="","",TODAY()+I61)</f>
        <v/>
      </c>
      <c r="K61" s="20" t="n"/>
      <c r="L61" s="20" t="n"/>
    </row>
    <row r="62">
      <c r="A62" s="20">
        <f>IF(OR(현재고!K62="품절",현재고!K62="위험",현재고!K62="재주문"),현재고!K62,"")</f>
        <v/>
      </c>
      <c r="B62" s="20">
        <f>IF(A62="","",현재고!A62)</f>
        <v/>
      </c>
      <c r="C62" s="20">
        <f>IF(A62="","",현재고!B62)</f>
        <v/>
      </c>
      <c r="D62" s="20">
        <f>IF(A62="","",현재고!H62)</f>
        <v/>
      </c>
      <c r="E62" s="20">
        <f>IF(A62="","",현재고!I62)</f>
        <v/>
      </c>
      <c r="F62" s="20">
        <f>IF(A62="","",현재고!J62)</f>
        <v/>
      </c>
      <c r="G62" s="20">
        <f>IF(A62="","",현재고!L62)</f>
        <v/>
      </c>
      <c r="H62" s="20">
        <f>IF(A62="","",INDEX(품목마스터!$L$6:$L$80,MATCH(B62,품목마스터!$A$6:$A$80,0)))</f>
        <v/>
      </c>
      <c r="I62" s="20">
        <f>IF(A62="","",INDEX(품목마스터!$K$6:$K$80,MATCH(B62,품목마스터!$A$6:$A$80,0)))</f>
        <v/>
      </c>
      <c r="J62" s="22">
        <f>IF(A62="","",TODAY()+I62)</f>
        <v/>
      </c>
      <c r="K62" s="20" t="n"/>
      <c r="L62" s="20" t="n"/>
    </row>
    <row r="63">
      <c r="A63" s="20">
        <f>IF(OR(현재고!K63="품절",현재고!K63="위험",현재고!K63="재주문"),현재고!K63,"")</f>
        <v/>
      </c>
      <c r="B63" s="20">
        <f>IF(A63="","",현재고!A63)</f>
        <v/>
      </c>
      <c r="C63" s="20">
        <f>IF(A63="","",현재고!B63)</f>
        <v/>
      </c>
      <c r="D63" s="20">
        <f>IF(A63="","",현재고!H63)</f>
        <v/>
      </c>
      <c r="E63" s="20">
        <f>IF(A63="","",현재고!I63)</f>
        <v/>
      </c>
      <c r="F63" s="20">
        <f>IF(A63="","",현재고!J63)</f>
        <v/>
      </c>
      <c r="G63" s="20">
        <f>IF(A63="","",현재고!L63)</f>
        <v/>
      </c>
      <c r="H63" s="20">
        <f>IF(A63="","",INDEX(품목마스터!$L$6:$L$80,MATCH(B63,품목마스터!$A$6:$A$80,0)))</f>
        <v/>
      </c>
      <c r="I63" s="20">
        <f>IF(A63="","",INDEX(품목마스터!$K$6:$K$80,MATCH(B63,품목마스터!$A$6:$A$80,0)))</f>
        <v/>
      </c>
      <c r="J63" s="22">
        <f>IF(A63="","",TODAY()+I63)</f>
        <v/>
      </c>
      <c r="K63" s="20" t="n"/>
      <c r="L63" s="20" t="n"/>
    </row>
    <row r="64">
      <c r="A64" s="20">
        <f>IF(OR(현재고!K64="품절",현재고!K64="위험",현재고!K64="재주문"),현재고!K64,"")</f>
        <v/>
      </c>
      <c r="B64" s="20">
        <f>IF(A64="","",현재고!A64)</f>
        <v/>
      </c>
      <c r="C64" s="20">
        <f>IF(A64="","",현재고!B64)</f>
        <v/>
      </c>
      <c r="D64" s="20">
        <f>IF(A64="","",현재고!H64)</f>
        <v/>
      </c>
      <c r="E64" s="20">
        <f>IF(A64="","",현재고!I64)</f>
        <v/>
      </c>
      <c r="F64" s="20">
        <f>IF(A64="","",현재고!J64)</f>
        <v/>
      </c>
      <c r="G64" s="20">
        <f>IF(A64="","",현재고!L64)</f>
        <v/>
      </c>
      <c r="H64" s="20">
        <f>IF(A64="","",INDEX(품목마스터!$L$6:$L$80,MATCH(B64,품목마스터!$A$6:$A$80,0)))</f>
        <v/>
      </c>
      <c r="I64" s="20">
        <f>IF(A64="","",INDEX(품목마스터!$K$6:$K$80,MATCH(B64,품목마스터!$A$6:$A$80,0)))</f>
        <v/>
      </c>
      <c r="J64" s="22">
        <f>IF(A64="","",TODAY()+I64)</f>
        <v/>
      </c>
      <c r="K64" s="20" t="n"/>
      <c r="L64" s="20" t="n"/>
    </row>
    <row r="65">
      <c r="A65" s="20">
        <f>IF(OR(현재고!K65="품절",현재고!K65="위험",현재고!K65="재주문"),현재고!K65,"")</f>
        <v/>
      </c>
      <c r="B65" s="20">
        <f>IF(A65="","",현재고!A65)</f>
        <v/>
      </c>
      <c r="C65" s="20">
        <f>IF(A65="","",현재고!B65)</f>
        <v/>
      </c>
      <c r="D65" s="20">
        <f>IF(A65="","",현재고!H65)</f>
        <v/>
      </c>
      <c r="E65" s="20">
        <f>IF(A65="","",현재고!I65)</f>
        <v/>
      </c>
      <c r="F65" s="20">
        <f>IF(A65="","",현재고!J65)</f>
        <v/>
      </c>
      <c r="G65" s="20">
        <f>IF(A65="","",현재고!L65)</f>
        <v/>
      </c>
      <c r="H65" s="20">
        <f>IF(A65="","",INDEX(품목마스터!$L$6:$L$80,MATCH(B65,품목마스터!$A$6:$A$80,0)))</f>
        <v/>
      </c>
      <c r="I65" s="20">
        <f>IF(A65="","",INDEX(품목마스터!$K$6:$K$80,MATCH(B65,품목마스터!$A$6:$A$80,0)))</f>
        <v/>
      </c>
      <c r="J65" s="22">
        <f>IF(A65="","",TODAY()+I65)</f>
        <v/>
      </c>
      <c r="K65" s="20" t="n"/>
      <c r="L65" s="20" t="n"/>
    </row>
    <row r="66">
      <c r="A66" s="20">
        <f>IF(OR(현재고!K66="품절",현재고!K66="위험",현재고!K66="재주문"),현재고!K66,"")</f>
        <v/>
      </c>
      <c r="B66" s="20">
        <f>IF(A66="","",현재고!A66)</f>
        <v/>
      </c>
      <c r="C66" s="20">
        <f>IF(A66="","",현재고!B66)</f>
        <v/>
      </c>
      <c r="D66" s="20">
        <f>IF(A66="","",현재고!H66)</f>
        <v/>
      </c>
      <c r="E66" s="20">
        <f>IF(A66="","",현재고!I66)</f>
        <v/>
      </c>
      <c r="F66" s="20">
        <f>IF(A66="","",현재고!J66)</f>
        <v/>
      </c>
      <c r="G66" s="20">
        <f>IF(A66="","",현재고!L66)</f>
        <v/>
      </c>
      <c r="H66" s="20">
        <f>IF(A66="","",INDEX(품목마스터!$L$6:$L$80,MATCH(B66,품목마스터!$A$6:$A$80,0)))</f>
        <v/>
      </c>
      <c r="I66" s="20">
        <f>IF(A66="","",INDEX(품목마스터!$K$6:$K$80,MATCH(B66,품목마스터!$A$6:$A$80,0)))</f>
        <v/>
      </c>
      <c r="J66" s="22">
        <f>IF(A66="","",TODAY()+I66)</f>
        <v/>
      </c>
      <c r="K66" s="20" t="n"/>
      <c r="L66" s="20" t="n"/>
    </row>
    <row r="67">
      <c r="A67" s="20">
        <f>IF(OR(현재고!K67="품절",현재고!K67="위험",현재고!K67="재주문"),현재고!K67,"")</f>
        <v/>
      </c>
      <c r="B67" s="20">
        <f>IF(A67="","",현재고!A67)</f>
        <v/>
      </c>
      <c r="C67" s="20">
        <f>IF(A67="","",현재고!B67)</f>
        <v/>
      </c>
      <c r="D67" s="20">
        <f>IF(A67="","",현재고!H67)</f>
        <v/>
      </c>
      <c r="E67" s="20">
        <f>IF(A67="","",현재고!I67)</f>
        <v/>
      </c>
      <c r="F67" s="20">
        <f>IF(A67="","",현재고!J67)</f>
        <v/>
      </c>
      <c r="G67" s="20">
        <f>IF(A67="","",현재고!L67)</f>
        <v/>
      </c>
      <c r="H67" s="20">
        <f>IF(A67="","",INDEX(품목마스터!$L$6:$L$80,MATCH(B67,품목마스터!$A$6:$A$80,0)))</f>
        <v/>
      </c>
      <c r="I67" s="20">
        <f>IF(A67="","",INDEX(품목마스터!$K$6:$K$80,MATCH(B67,품목마스터!$A$6:$A$80,0)))</f>
        <v/>
      </c>
      <c r="J67" s="22">
        <f>IF(A67="","",TODAY()+I67)</f>
        <v/>
      </c>
      <c r="K67" s="20" t="n"/>
      <c r="L67" s="20" t="n"/>
    </row>
    <row r="68">
      <c r="A68" s="20">
        <f>IF(OR(현재고!K68="품절",현재고!K68="위험",현재고!K68="재주문"),현재고!K68,"")</f>
        <v/>
      </c>
      <c r="B68" s="20">
        <f>IF(A68="","",현재고!A68)</f>
        <v/>
      </c>
      <c r="C68" s="20">
        <f>IF(A68="","",현재고!B68)</f>
        <v/>
      </c>
      <c r="D68" s="20">
        <f>IF(A68="","",현재고!H68)</f>
        <v/>
      </c>
      <c r="E68" s="20">
        <f>IF(A68="","",현재고!I68)</f>
        <v/>
      </c>
      <c r="F68" s="20">
        <f>IF(A68="","",현재고!J68)</f>
        <v/>
      </c>
      <c r="G68" s="20">
        <f>IF(A68="","",현재고!L68)</f>
        <v/>
      </c>
      <c r="H68" s="20">
        <f>IF(A68="","",INDEX(품목마스터!$L$6:$L$80,MATCH(B68,품목마스터!$A$6:$A$80,0)))</f>
        <v/>
      </c>
      <c r="I68" s="20">
        <f>IF(A68="","",INDEX(품목마스터!$K$6:$K$80,MATCH(B68,품목마스터!$A$6:$A$80,0)))</f>
        <v/>
      </c>
      <c r="J68" s="22">
        <f>IF(A68="","",TODAY()+I68)</f>
        <v/>
      </c>
      <c r="K68" s="20" t="n"/>
      <c r="L68" s="20" t="n"/>
    </row>
    <row r="69">
      <c r="A69" s="20">
        <f>IF(OR(현재고!K69="품절",현재고!K69="위험",현재고!K69="재주문"),현재고!K69,"")</f>
        <v/>
      </c>
      <c r="B69" s="20">
        <f>IF(A69="","",현재고!A69)</f>
        <v/>
      </c>
      <c r="C69" s="20">
        <f>IF(A69="","",현재고!B69)</f>
        <v/>
      </c>
      <c r="D69" s="20">
        <f>IF(A69="","",현재고!H69)</f>
        <v/>
      </c>
      <c r="E69" s="20">
        <f>IF(A69="","",현재고!I69)</f>
        <v/>
      </c>
      <c r="F69" s="20">
        <f>IF(A69="","",현재고!J69)</f>
        <v/>
      </c>
      <c r="G69" s="20">
        <f>IF(A69="","",현재고!L69)</f>
        <v/>
      </c>
      <c r="H69" s="20">
        <f>IF(A69="","",INDEX(품목마스터!$L$6:$L$80,MATCH(B69,품목마스터!$A$6:$A$80,0)))</f>
        <v/>
      </c>
      <c r="I69" s="20">
        <f>IF(A69="","",INDEX(품목마스터!$K$6:$K$80,MATCH(B69,품목마스터!$A$6:$A$80,0)))</f>
        <v/>
      </c>
      <c r="J69" s="22">
        <f>IF(A69="","",TODAY()+I69)</f>
        <v/>
      </c>
      <c r="K69" s="20" t="n"/>
      <c r="L69" s="20" t="n"/>
    </row>
    <row r="70">
      <c r="A70" s="20">
        <f>IF(OR(현재고!K70="품절",현재고!K70="위험",현재고!K70="재주문"),현재고!K70,"")</f>
        <v/>
      </c>
      <c r="B70" s="20">
        <f>IF(A70="","",현재고!A70)</f>
        <v/>
      </c>
      <c r="C70" s="20">
        <f>IF(A70="","",현재고!B70)</f>
        <v/>
      </c>
      <c r="D70" s="20">
        <f>IF(A70="","",현재고!H70)</f>
        <v/>
      </c>
      <c r="E70" s="20">
        <f>IF(A70="","",현재고!I70)</f>
        <v/>
      </c>
      <c r="F70" s="20">
        <f>IF(A70="","",현재고!J70)</f>
        <v/>
      </c>
      <c r="G70" s="20">
        <f>IF(A70="","",현재고!L70)</f>
        <v/>
      </c>
      <c r="H70" s="20">
        <f>IF(A70="","",INDEX(품목마스터!$L$6:$L$80,MATCH(B70,품목마스터!$A$6:$A$80,0)))</f>
        <v/>
      </c>
      <c r="I70" s="20">
        <f>IF(A70="","",INDEX(품목마스터!$K$6:$K$80,MATCH(B70,품목마스터!$A$6:$A$80,0)))</f>
        <v/>
      </c>
      <c r="J70" s="22">
        <f>IF(A70="","",TODAY()+I70)</f>
        <v/>
      </c>
      <c r="K70" s="20" t="n"/>
      <c r="L70" s="20" t="n"/>
    </row>
    <row r="71">
      <c r="A71" s="20">
        <f>IF(OR(현재고!K71="품절",현재고!K71="위험",현재고!K71="재주문"),현재고!K71,"")</f>
        <v/>
      </c>
      <c r="B71" s="20">
        <f>IF(A71="","",현재고!A71)</f>
        <v/>
      </c>
      <c r="C71" s="20">
        <f>IF(A71="","",현재고!B71)</f>
        <v/>
      </c>
      <c r="D71" s="20">
        <f>IF(A71="","",현재고!H71)</f>
        <v/>
      </c>
      <c r="E71" s="20">
        <f>IF(A71="","",현재고!I71)</f>
        <v/>
      </c>
      <c r="F71" s="20">
        <f>IF(A71="","",현재고!J71)</f>
        <v/>
      </c>
      <c r="G71" s="20">
        <f>IF(A71="","",현재고!L71)</f>
        <v/>
      </c>
      <c r="H71" s="20">
        <f>IF(A71="","",INDEX(품목마스터!$L$6:$L$80,MATCH(B71,품목마스터!$A$6:$A$80,0)))</f>
        <v/>
      </c>
      <c r="I71" s="20">
        <f>IF(A71="","",INDEX(품목마스터!$K$6:$K$80,MATCH(B71,품목마스터!$A$6:$A$80,0)))</f>
        <v/>
      </c>
      <c r="J71" s="22">
        <f>IF(A71="","",TODAY()+I71)</f>
        <v/>
      </c>
      <c r="K71" s="20" t="n"/>
      <c r="L71" s="20" t="n"/>
    </row>
    <row r="72">
      <c r="A72" s="20">
        <f>IF(OR(현재고!K72="품절",현재고!K72="위험",현재고!K72="재주문"),현재고!K72,"")</f>
        <v/>
      </c>
      <c r="B72" s="20">
        <f>IF(A72="","",현재고!A72)</f>
        <v/>
      </c>
      <c r="C72" s="20">
        <f>IF(A72="","",현재고!B72)</f>
        <v/>
      </c>
      <c r="D72" s="20">
        <f>IF(A72="","",현재고!H72)</f>
        <v/>
      </c>
      <c r="E72" s="20">
        <f>IF(A72="","",현재고!I72)</f>
        <v/>
      </c>
      <c r="F72" s="20">
        <f>IF(A72="","",현재고!J72)</f>
        <v/>
      </c>
      <c r="G72" s="20">
        <f>IF(A72="","",현재고!L72)</f>
        <v/>
      </c>
      <c r="H72" s="20">
        <f>IF(A72="","",INDEX(품목마스터!$L$6:$L$80,MATCH(B72,품목마스터!$A$6:$A$80,0)))</f>
        <v/>
      </c>
      <c r="I72" s="20">
        <f>IF(A72="","",INDEX(품목마스터!$K$6:$K$80,MATCH(B72,품목마스터!$A$6:$A$80,0)))</f>
        <v/>
      </c>
      <c r="J72" s="22">
        <f>IF(A72="","",TODAY()+I72)</f>
        <v/>
      </c>
      <c r="K72" s="20" t="n"/>
      <c r="L72" s="20" t="n"/>
    </row>
    <row r="73">
      <c r="A73" s="20">
        <f>IF(OR(현재고!K73="품절",현재고!K73="위험",현재고!K73="재주문"),현재고!K73,"")</f>
        <v/>
      </c>
      <c r="B73" s="20">
        <f>IF(A73="","",현재고!A73)</f>
        <v/>
      </c>
      <c r="C73" s="20">
        <f>IF(A73="","",현재고!B73)</f>
        <v/>
      </c>
      <c r="D73" s="20">
        <f>IF(A73="","",현재고!H73)</f>
        <v/>
      </c>
      <c r="E73" s="20">
        <f>IF(A73="","",현재고!I73)</f>
        <v/>
      </c>
      <c r="F73" s="20">
        <f>IF(A73="","",현재고!J73)</f>
        <v/>
      </c>
      <c r="G73" s="20">
        <f>IF(A73="","",현재고!L73)</f>
        <v/>
      </c>
      <c r="H73" s="20">
        <f>IF(A73="","",INDEX(품목마스터!$L$6:$L$80,MATCH(B73,품목마스터!$A$6:$A$80,0)))</f>
        <v/>
      </c>
      <c r="I73" s="20">
        <f>IF(A73="","",INDEX(품목마스터!$K$6:$K$80,MATCH(B73,품목마스터!$A$6:$A$80,0)))</f>
        <v/>
      </c>
      <c r="J73" s="22">
        <f>IF(A73="","",TODAY()+I73)</f>
        <v/>
      </c>
      <c r="K73" s="20" t="n"/>
      <c r="L73" s="20" t="n"/>
    </row>
    <row r="74">
      <c r="A74" s="20">
        <f>IF(OR(현재고!K74="품절",현재고!K74="위험",현재고!K74="재주문"),현재고!K74,"")</f>
        <v/>
      </c>
      <c r="B74" s="20">
        <f>IF(A74="","",현재고!A74)</f>
        <v/>
      </c>
      <c r="C74" s="20">
        <f>IF(A74="","",현재고!B74)</f>
        <v/>
      </c>
      <c r="D74" s="20">
        <f>IF(A74="","",현재고!H74)</f>
        <v/>
      </c>
      <c r="E74" s="20">
        <f>IF(A74="","",현재고!I74)</f>
        <v/>
      </c>
      <c r="F74" s="20">
        <f>IF(A74="","",현재고!J74)</f>
        <v/>
      </c>
      <c r="G74" s="20">
        <f>IF(A74="","",현재고!L74)</f>
        <v/>
      </c>
      <c r="H74" s="20">
        <f>IF(A74="","",INDEX(품목마스터!$L$6:$L$80,MATCH(B74,품목마스터!$A$6:$A$80,0)))</f>
        <v/>
      </c>
      <c r="I74" s="20">
        <f>IF(A74="","",INDEX(품목마스터!$K$6:$K$80,MATCH(B74,품목마스터!$A$6:$A$80,0)))</f>
        <v/>
      </c>
      <c r="J74" s="22">
        <f>IF(A74="","",TODAY()+I74)</f>
        <v/>
      </c>
      <c r="K74" s="20" t="n"/>
      <c r="L74" s="20" t="n"/>
    </row>
    <row r="75">
      <c r="A75" s="20">
        <f>IF(OR(현재고!K75="품절",현재고!K75="위험",현재고!K75="재주문"),현재고!K75,"")</f>
        <v/>
      </c>
      <c r="B75" s="20">
        <f>IF(A75="","",현재고!A75)</f>
        <v/>
      </c>
      <c r="C75" s="20">
        <f>IF(A75="","",현재고!B75)</f>
        <v/>
      </c>
      <c r="D75" s="20">
        <f>IF(A75="","",현재고!H75)</f>
        <v/>
      </c>
      <c r="E75" s="20">
        <f>IF(A75="","",현재고!I75)</f>
        <v/>
      </c>
      <c r="F75" s="20">
        <f>IF(A75="","",현재고!J75)</f>
        <v/>
      </c>
      <c r="G75" s="20">
        <f>IF(A75="","",현재고!L75)</f>
        <v/>
      </c>
      <c r="H75" s="20">
        <f>IF(A75="","",INDEX(품목마스터!$L$6:$L$80,MATCH(B75,품목마스터!$A$6:$A$80,0)))</f>
        <v/>
      </c>
      <c r="I75" s="20">
        <f>IF(A75="","",INDEX(품목마스터!$K$6:$K$80,MATCH(B75,품목마스터!$A$6:$A$80,0)))</f>
        <v/>
      </c>
      <c r="J75" s="22">
        <f>IF(A75="","",TODAY()+I75)</f>
        <v/>
      </c>
      <c r="K75" s="20" t="n"/>
      <c r="L75" s="20" t="n"/>
    </row>
    <row r="76">
      <c r="A76" s="20">
        <f>IF(OR(현재고!K76="품절",현재고!K76="위험",현재고!K76="재주문"),현재고!K76,"")</f>
        <v/>
      </c>
      <c r="B76" s="20">
        <f>IF(A76="","",현재고!A76)</f>
        <v/>
      </c>
      <c r="C76" s="20">
        <f>IF(A76="","",현재고!B76)</f>
        <v/>
      </c>
      <c r="D76" s="20">
        <f>IF(A76="","",현재고!H76)</f>
        <v/>
      </c>
      <c r="E76" s="20">
        <f>IF(A76="","",현재고!I76)</f>
        <v/>
      </c>
      <c r="F76" s="20">
        <f>IF(A76="","",현재고!J76)</f>
        <v/>
      </c>
      <c r="G76" s="20">
        <f>IF(A76="","",현재고!L76)</f>
        <v/>
      </c>
      <c r="H76" s="20">
        <f>IF(A76="","",INDEX(품목마스터!$L$6:$L$80,MATCH(B76,품목마스터!$A$6:$A$80,0)))</f>
        <v/>
      </c>
      <c r="I76" s="20">
        <f>IF(A76="","",INDEX(품목마스터!$K$6:$K$80,MATCH(B76,품목마스터!$A$6:$A$80,0)))</f>
        <v/>
      </c>
      <c r="J76" s="22">
        <f>IF(A76="","",TODAY()+I76)</f>
        <v/>
      </c>
      <c r="K76" s="20" t="n"/>
      <c r="L76" s="20" t="n"/>
    </row>
    <row r="77">
      <c r="A77" s="20">
        <f>IF(OR(현재고!K77="품절",현재고!K77="위험",현재고!K77="재주문"),현재고!K77,"")</f>
        <v/>
      </c>
      <c r="B77" s="20">
        <f>IF(A77="","",현재고!A77)</f>
        <v/>
      </c>
      <c r="C77" s="20">
        <f>IF(A77="","",현재고!B77)</f>
        <v/>
      </c>
      <c r="D77" s="20">
        <f>IF(A77="","",현재고!H77)</f>
        <v/>
      </c>
      <c r="E77" s="20">
        <f>IF(A77="","",현재고!I77)</f>
        <v/>
      </c>
      <c r="F77" s="20">
        <f>IF(A77="","",현재고!J77)</f>
        <v/>
      </c>
      <c r="G77" s="20">
        <f>IF(A77="","",현재고!L77)</f>
        <v/>
      </c>
      <c r="H77" s="20">
        <f>IF(A77="","",INDEX(품목마스터!$L$6:$L$80,MATCH(B77,품목마스터!$A$6:$A$80,0)))</f>
        <v/>
      </c>
      <c r="I77" s="20">
        <f>IF(A77="","",INDEX(품목마스터!$K$6:$K$80,MATCH(B77,품목마스터!$A$6:$A$80,0)))</f>
        <v/>
      </c>
      <c r="J77" s="22">
        <f>IF(A77="","",TODAY()+I77)</f>
        <v/>
      </c>
      <c r="K77" s="20" t="n"/>
      <c r="L77" s="20" t="n"/>
    </row>
    <row r="78">
      <c r="A78" s="20">
        <f>IF(OR(현재고!K78="품절",현재고!K78="위험",현재고!K78="재주문"),현재고!K78,"")</f>
        <v/>
      </c>
      <c r="B78" s="20">
        <f>IF(A78="","",현재고!A78)</f>
        <v/>
      </c>
      <c r="C78" s="20">
        <f>IF(A78="","",현재고!B78)</f>
        <v/>
      </c>
      <c r="D78" s="20">
        <f>IF(A78="","",현재고!H78)</f>
        <v/>
      </c>
      <c r="E78" s="20">
        <f>IF(A78="","",현재고!I78)</f>
        <v/>
      </c>
      <c r="F78" s="20">
        <f>IF(A78="","",현재고!J78)</f>
        <v/>
      </c>
      <c r="G78" s="20">
        <f>IF(A78="","",현재고!L78)</f>
        <v/>
      </c>
      <c r="H78" s="20">
        <f>IF(A78="","",INDEX(품목마스터!$L$6:$L$80,MATCH(B78,품목마스터!$A$6:$A$80,0)))</f>
        <v/>
      </c>
      <c r="I78" s="20">
        <f>IF(A78="","",INDEX(품목마스터!$K$6:$K$80,MATCH(B78,품목마스터!$A$6:$A$80,0)))</f>
        <v/>
      </c>
      <c r="J78" s="22">
        <f>IF(A78="","",TODAY()+I78)</f>
        <v/>
      </c>
      <c r="K78" s="20" t="n"/>
      <c r="L78" s="20" t="n"/>
    </row>
    <row r="79">
      <c r="A79" s="20">
        <f>IF(OR(현재고!K79="품절",현재고!K79="위험",현재고!K79="재주문"),현재고!K79,"")</f>
        <v/>
      </c>
      <c r="B79" s="20">
        <f>IF(A79="","",현재고!A79)</f>
        <v/>
      </c>
      <c r="C79" s="20">
        <f>IF(A79="","",현재고!B79)</f>
        <v/>
      </c>
      <c r="D79" s="20">
        <f>IF(A79="","",현재고!H79)</f>
        <v/>
      </c>
      <c r="E79" s="20">
        <f>IF(A79="","",현재고!I79)</f>
        <v/>
      </c>
      <c r="F79" s="20">
        <f>IF(A79="","",현재고!J79)</f>
        <v/>
      </c>
      <c r="G79" s="20">
        <f>IF(A79="","",현재고!L79)</f>
        <v/>
      </c>
      <c r="H79" s="20">
        <f>IF(A79="","",INDEX(품목마스터!$L$6:$L$80,MATCH(B79,품목마스터!$A$6:$A$80,0)))</f>
        <v/>
      </c>
      <c r="I79" s="20">
        <f>IF(A79="","",INDEX(품목마스터!$K$6:$K$80,MATCH(B79,품목마스터!$A$6:$A$80,0)))</f>
        <v/>
      </c>
      <c r="J79" s="22">
        <f>IF(A79="","",TODAY()+I79)</f>
        <v/>
      </c>
      <c r="K79" s="20" t="n"/>
      <c r="L79" s="20" t="n"/>
    </row>
    <row r="80">
      <c r="A80" s="20">
        <f>IF(OR(현재고!K80="품절",현재고!K80="위험",현재고!K80="재주문"),현재고!K80,"")</f>
        <v/>
      </c>
      <c r="B80" s="20">
        <f>IF(A80="","",현재고!A80)</f>
        <v/>
      </c>
      <c r="C80" s="20">
        <f>IF(A80="","",현재고!B80)</f>
        <v/>
      </c>
      <c r="D80" s="20">
        <f>IF(A80="","",현재고!H80)</f>
        <v/>
      </c>
      <c r="E80" s="20">
        <f>IF(A80="","",현재고!I80)</f>
        <v/>
      </c>
      <c r="F80" s="20">
        <f>IF(A80="","",현재고!J80)</f>
        <v/>
      </c>
      <c r="G80" s="20">
        <f>IF(A80="","",현재고!L80)</f>
        <v/>
      </c>
      <c r="H80" s="20">
        <f>IF(A80="","",INDEX(품목마스터!$L$6:$L$80,MATCH(B80,품목마스터!$A$6:$A$80,0)))</f>
        <v/>
      </c>
      <c r="I80" s="20">
        <f>IF(A80="","",INDEX(품목마스터!$K$6:$K$80,MATCH(B80,품목마스터!$A$6:$A$80,0)))</f>
        <v/>
      </c>
      <c r="J80" s="22">
        <f>IF(A80="","",TODAY()+I80)</f>
        <v/>
      </c>
      <c r="K80" s="20" t="n"/>
      <c r="L80" s="20" t="n"/>
    </row>
  </sheetData>
  <mergeCells count="3">
    <mergeCell ref="K3:L3"/>
    <mergeCell ref="A3:J3"/>
    <mergeCell ref="A1:L2"/>
  </mergeCells>
  <conditionalFormatting sqref="A6:A80">
    <cfRule type="expression" priority="1" dxfId="2">
      <formula>$A6="품절"</formula>
    </cfRule>
    <cfRule type="expression" priority="2" dxfId="0">
      <formula>$A6="위험"</formula>
    </cfRule>
  </conditionalFormatting>
  <dataValidations count="1">
    <dataValidation sqref="K6:K80" showDropDown="0" showInputMessage="0" showErrorMessage="0" allowBlank="1" errorTitle="입력값 확인" error="목록에서 값을 선택하거나 형식에 맞게 입력해 주세요." type="list">
      <formula1>"발주,보류,대체품확인,완료"</formula1>
    </dataValidation>
  </dataValidations>
  <pageMargins left="0.35" right="0.35" top="0.5" bottom="0.5" header="0.5" footer="0.5"/>
  <pageSetup orientation="landscape" fitToHeight="0" fitToWidth="1"/>
  <tableParts count="1">
    <tablePart xmlns:r="http://schemas.openxmlformats.org/officeDocument/2006/relationships" r:id="rId1"/>
  </tableParts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L60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13" customWidth="1" min="3" max="3"/>
    <col width="22" customWidth="1" min="4" max="4"/>
    <col width="12" customWidth="1" min="5" max="5"/>
    <col width="12" customWidth="1" min="6" max="6"/>
    <col width="10" customWidth="1" min="7" max="7"/>
    <col width="12" customWidth="1" min="8" max="8"/>
    <col width="10" customWidth="1" min="9" max="9"/>
    <col width="12" customWidth="1" min="10" max="10"/>
    <col width="22" customWidth="1" min="11" max="11"/>
    <col width="24" customWidth="1" min="12" max="12"/>
  </cols>
  <sheetData>
    <row r="1" ht="28" customHeight="1">
      <c r="A1" s="1" t="inlineStr">
        <is>
          <t>재고실사</t>
        </is>
      </c>
    </row>
    <row r="2" ht="28" customHeight="1">
      <c r="A2" s="2" t="n"/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</row>
    <row r="3" ht="26" customHeight="1">
      <c r="A3" s="3" t="inlineStr">
        <is>
          <t>실물 재고와 시스템 재고를 비교하고 차이 원인을 남기는 시트입니다. 조정이 끝나면 입출고기록에 조정입고/조정출고로 반영하세요.</t>
        </is>
      </c>
      <c r="B3" s="4" t="n"/>
      <c r="C3" s="4" t="n"/>
      <c r="D3" s="4" t="n"/>
      <c r="E3" s="4" t="n"/>
      <c r="F3" s="4" t="n"/>
      <c r="G3" s="4" t="n"/>
      <c r="H3" s="4" t="n"/>
      <c r="I3" s="4" t="n"/>
      <c r="J3" s="4" t="n"/>
      <c r="K3" s="5" t="inlineStr">
        <is>
          <t>STACKCUBE TEMPLATE</t>
        </is>
      </c>
    </row>
    <row r="5">
      <c r="A5" s="24" t="inlineStr">
        <is>
          <t>실사일</t>
        </is>
      </c>
      <c r="B5" s="24" t="inlineStr">
        <is>
          <t>차수</t>
        </is>
      </c>
      <c r="C5" s="24" t="inlineStr">
        <is>
          <t>품목코드</t>
        </is>
      </c>
      <c r="D5" s="24" t="inlineStr">
        <is>
          <t>품목명</t>
        </is>
      </c>
      <c r="E5" s="24" t="inlineStr">
        <is>
          <t>시스템재고</t>
        </is>
      </c>
      <c r="F5" s="24" t="inlineStr">
        <is>
          <t>실사수량</t>
        </is>
      </c>
      <c r="G5" s="24" t="inlineStr">
        <is>
          <t>차이</t>
        </is>
      </c>
      <c r="H5" s="24" t="inlineStr">
        <is>
          <t>조정유형</t>
        </is>
      </c>
      <c r="I5" s="24" t="inlineStr">
        <is>
          <t>담당자</t>
        </is>
      </c>
      <c r="J5" s="24" t="inlineStr">
        <is>
          <t>조정완료</t>
        </is>
      </c>
      <c r="K5" s="24" t="inlineStr">
        <is>
          <t>차이사유</t>
        </is>
      </c>
      <c r="L5" s="24" t="inlineStr">
        <is>
          <t>메모</t>
        </is>
      </c>
    </row>
    <row r="6">
      <c r="A6" s="22" t="n">
        <v>46224</v>
      </c>
      <c r="B6" s="20" t="inlineStr">
        <is>
          <t>7월 정기</t>
        </is>
      </c>
      <c r="C6" s="20" t="inlineStr">
        <is>
          <t>SKU-2002</t>
        </is>
      </c>
      <c r="D6" s="20">
        <f>IFERROR(INDEX(품목마스터!$B$6:$B$80,MATCH(C6,품목마스터!$A$6:$A$80,0)),"")</f>
        <v/>
      </c>
      <c r="E6" s="20">
        <f>IFERROR(INDEX(현재고!$H$6:$H$80,MATCH(C6,현재고!$A$6:$A$80,0)),"")</f>
        <v/>
      </c>
      <c r="F6" s="20" t="n">
        <v>18</v>
      </c>
      <c r="G6" s="20">
        <f>IF(OR(E6="",F6=""),"",F6-E6)</f>
        <v/>
      </c>
      <c r="H6" s="20">
        <f>IF(G6="","",IF(G6&gt;0,"조정입고",IF(G6&lt;0,"조정출고","차이없음")))</f>
        <v/>
      </c>
      <c r="I6" s="20" t="inlineStr">
        <is>
          <t>민준</t>
        </is>
      </c>
      <c r="J6" s="20" t="inlineStr">
        <is>
          <t>미완료</t>
        </is>
      </c>
      <c r="K6" s="20" t="inlineStr">
        <is>
          <t>출고 누락 의심</t>
        </is>
      </c>
      <c r="L6" s="20" t="n"/>
    </row>
    <row r="7">
      <c r="A7" s="22" t="n">
        <v>46224</v>
      </c>
      <c r="B7" s="20" t="inlineStr">
        <is>
          <t>7월 정기</t>
        </is>
      </c>
      <c r="C7" s="20" t="inlineStr">
        <is>
          <t>SKU-4001</t>
        </is>
      </c>
      <c r="D7" s="20">
        <f>IFERROR(INDEX(품목마스터!$B$6:$B$80,MATCH(C7,품목마스터!$A$6:$A$80,0)),"")</f>
        <v/>
      </c>
      <c r="E7" s="20">
        <f>IFERROR(INDEX(현재고!$H$6:$H$80,MATCH(C7,현재고!$A$6:$A$80,0)),"")</f>
        <v/>
      </c>
      <c r="F7" s="20" t="n">
        <v>3</v>
      </c>
      <c r="G7" s="20">
        <f>IF(OR(E7="",F7=""),"",F7-E7)</f>
        <v/>
      </c>
      <c r="H7" s="20">
        <f>IF(G7="","",IF(G7&gt;0,"조정입고",IF(G7&lt;0,"조정출고","차이없음")))</f>
        <v/>
      </c>
      <c r="I7" s="20" t="inlineStr">
        <is>
          <t>민준</t>
        </is>
      </c>
      <c r="J7" s="20" t="inlineStr">
        <is>
          <t>미완료</t>
        </is>
      </c>
      <c r="K7" s="20" t="inlineStr">
        <is>
          <t>A/S 출고 후 미반영</t>
        </is>
      </c>
      <c r="L7" s="20" t="n"/>
    </row>
    <row r="8">
      <c r="A8" s="22" t="n">
        <v>46224</v>
      </c>
      <c r="B8" s="20" t="inlineStr">
        <is>
          <t>7월 정기</t>
        </is>
      </c>
      <c r="C8" s="20" t="inlineStr">
        <is>
          <t>SKU-5002</t>
        </is>
      </c>
      <c r="D8" s="20">
        <f>IFERROR(INDEX(품목마스터!$B$6:$B$80,MATCH(C8,품목마스터!$A$6:$A$80,0)),"")</f>
        <v/>
      </c>
      <c r="E8" s="20">
        <f>IFERROR(INDEX(현재고!$H$6:$H$80,MATCH(C8,현재고!$A$6:$A$80,0)),"")</f>
        <v/>
      </c>
      <c r="F8" s="20" t="n">
        <v>50</v>
      </c>
      <c r="G8" s="20">
        <f>IF(OR(E8="",F8=""),"",F8-E8)</f>
        <v/>
      </c>
      <c r="H8" s="20">
        <f>IF(G8="","",IF(G8&gt;0,"조정입고",IF(G8&lt;0,"조정출고","차이없음")))</f>
        <v/>
      </c>
      <c r="I8" s="20" t="inlineStr">
        <is>
          <t>민준</t>
        </is>
      </c>
      <c r="J8" s="20" t="inlineStr">
        <is>
          <t>미완료</t>
        </is>
      </c>
      <c r="K8" s="20" t="inlineStr">
        <is>
          <t>파손 폐기</t>
        </is>
      </c>
      <c r="L8" s="20" t="n"/>
    </row>
    <row r="9">
      <c r="A9" s="22" t="n"/>
      <c r="B9" s="20" t="n"/>
      <c r="C9" s="20" t="n"/>
      <c r="D9" s="20">
        <f>IFERROR(INDEX(품목마스터!$B$6:$B$80,MATCH(C9,품목마스터!$A$6:$A$80,0)),"")</f>
        <v/>
      </c>
      <c r="E9" s="20">
        <f>IFERROR(INDEX(현재고!$H$6:$H$80,MATCH(C9,현재고!$A$6:$A$80,0)),"")</f>
        <v/>
      </c>
      <c r="F9" s="20" t="n"/>
      <c r="G9" s="20">
        <f>IF(OR(E9="",F9=""),"",F9-E9)</f>
        <v/>
      </c>
      <c r="H9" s="20">
        <f>IF(G9="","",IF(G9&gt;0,"조정입고",IF(G9&lt;0,"조정출고","차이없음")))</f>
        <v/>
      </c>
      <c r="I9" s="20" t="n"/>
      <c r="J9" s="20" t="n"/>
      <c r="K9" s="20" t="n"/>
      <c r="L9" s="20" t="n"/>
    </row>
    <row r="10">
      <c r="A10" s="22" t="n"/>
      <c r="B10" s="20" t="n"/>
      <c r="C10" s="20" t="n"/>
      <c r="D10" s="20">
        <f>IFERROR(INDEX(품목마스터!$B$6:$B$80,MATCH(C10,품목마스터!$A$6:$A$80,0)),"")</f>
        <v/>
      </c>
      <c r="E10" s="20">
        <f>IFERROR(INDEX(현재고!$H$6:$H$80,MATCH(C10,현재고!$A$6:$A$80,0)),"")</f>
        <v/>
      </c>
      <c r="F10" s="20" t="n"/>
      <c r="G10" s="20">
        <f>IF(OR(E10="",F10=""),"",F10-E10)</f>
        <v/>
      </c>
      <c r="H10" s="20">
        <f>IF(G10="","",IF(G10&gt;0,"조정입고",IF(G10&lt;0,"조정출고","차이없음")))</f>
        <v/>
      </c>
      <c r="I10" s="20" t="n"/>
      <c r="J10" s="20" t="n"/>
      <c r="K10" s="20" t="n"/>
      <c r="L10" s="20" t="n"/>
    </row>
    <row r="11">
      <c r="A11" s="22" t="n"/>
      <c r="B11" s="20" t="n"/>
      <c r="C11" s="20" t="n"/>
      <c r="D11" s="20">
        <f>IFERROR(INDEX(품목마스터!$B$6:$B$80,MATCH(C11,품목마스터!$A$6:$A$80,0)),"")</f>
        <v/>
      </c>
      <c r="E11" s="20">
        <f>IFERROR(INDEX(현재고!$H$6:$H$80,MATCH(C11,현재고!$A$6:$A$80,0)),"")</f>
        <v/>
      </c>
      <c r="F11" s="20" t="n"/>
      <c r="G11" s="20">
        <f>IF(OR(E11="",F11=""),"",F11-E11)</f>
        <v/>
      </c>
      <c r="H11" s="20">
        <f>IF(G11="","",IF(G11&gt;0,"조정입고",IF(G11&lt;0,"조정출고","차이없음")))</f>
        <v/>
      </c>
      <c r="I11" s="20" t="n"/>
      <c r="J11" s="20" t="n"/>
      <c r="K11" s="20" t="n"/>
      <c r="L11" s="20" t="n"/>
    </row>
    <row r="12">
      <c r="A12" s="22" t="n"/>
      <c r="B12" s="20" t="n"/>
      <c r="C12" s="20" t="n"/>
      <c r="D12" s="20">
        <f>IFERROR(INDEX(품목마스터!$B$6:$B$80,MATCH(C12,품목마스터!$A$6:$A$80,0)),"")</f>
        <v/>
      </c>
      <c r="E12" s="20">
        <f>IFERROR(INDEX(현재고!$H$6:$H$80,MATCH(C12,현재고!$A$6:$A$80,0)),"")</f>
        <v/>
      </c>
      <c r="F12" s="20" t="n"/>
      <c r="G12" s="20">
        <f>IF(OR(E12="",F12=""),"",F12-E12)</f>
        <v/>
      </c>
      <c r="H12" s="20">
        <f>IF(G12="","",IF(G12&gt;0,"조정입고",IF(G12&lt;0,"조정출고","차이없음")))</f>
        <v/>
      </c>
      <c r="I12" s="20" t="n"/>
      <c r="J12" s="20" t="n"/>
      <c r="K12" s="20" t="n"/>
      <c r="L12" s="20" t="n"/>
    </row>
    <row r="13">
      <c r="A13" s="22" t="n"/>
      <c r="B13" s="20" t="n"/>
      <c r="C13" s="20" t="n"/>
      <c r="D13" s="20">
        <f>IFERROR(INDEX(품목마스터!$B$6:$B$80,MATCH(C13,품목마스터!$A$6:$A$80,0)),"")</f>
        <v/>
      </c>
      <c r="E13" s="20">
        <f>IFERROR(INDEX(현재고!$H$6:$H$80,MATCH(C13,현재고!$A$6:$A$80,0)),"")</f>
        <v/>
      </c>
      <c r="F13" s="20" t="n"/>
      <c r="G13" s="20">
        <f>IF(OR(E13="",F13=""),"",F13-E13)</f>
        <v/>
      </c>
      <c r="H13" s="20">
        <f>IF(G13="","",IF(G13&gt;0,"조정입고",IF(G13&lt;0,"조정출고","차이없음")))</f>
        <v/>
      </c>
      <c r="I13" s="20" t="n"/>
      <c r="J13" s="20" t="n"/>
      <c r="K13" s="20" t="n"/>
      <c r="L13" s="20" t="n"/>
    </row>
    <row r="14">
      <c r="A14" s="22" t="n"/>
      <c r="B14" s="20" t="n"/>
      <c r="C14" s="20" t="n"/>
      <c r="D14" s="20">
        <f>IFERROR(INDEX(품목마스터!$B$6:$B$80,MATCH(C14,품목마스터!$A$6:$A$80,0)),"")</f>
        <v/>
      </c>
      <c r="E14" s="20">
        <f>IFERROR(INDEX(현재고!$H$6:$H$80,MATCH(C14,현재고!$A$6:$A$80,0)),"")</f>
        <v/>
      </c>
      <c r="F14" s="20" t="n"/>
      <c r="G14" s="20">
        <f>IF(OR(E14="",F14=""),"",F14-E14)</f>
        <v/>
      </c>
      <c r="H14" s="20">
        <f>IF(G14="","",IF(G14&gt;0,"조정입고",IF(G14&lt;0,"조정출고","차이없음")))</f>
        <v/>
      </c>
      <c r="I14" s="20" t="n"/>
      <c r="J14" s="20" t="n"/>
      <c r="K14" s="20" t="n"/>
      <c r="L14" s="20" t="n"/>
    </row>
    <row r="15">
      <c r="A15" s="22" t="n"/>
      <c r="B15" s="20" t="n"/>
      <c r="C15" s="20" t="n"/>
      <c r="D15" s="20">
        <f>IFERROR(INDEX(품목마스터!$B$6:$B$80,MATCH(C15,품목마스터!$A$6:$A$80,0)),"")</f>
        <v/>
      </c>
      <c r="E15" s="20">
        <f>IFERROR(INDEX(현재고!$H$6:$H$80,MATCH(C15,현재고!$A$6:$A$80,0)),"")</f>
        <v/>
      </c>
      <c r="F15" s="20" t="n"/>
      <c r="G15" s="20">
        <f>IF(OR(E15="",F15=""),"",F15-E15)</f>
        <v/>
      </c>
      <c r="H15" s="20">
        <f>IF(G15="","",IF(G15&gt;0,"조정입고",IF(G15&lt;0,"조정출고","차이없음")))</f>
        <v/>
      </c>
      <c r="I15" s="20" t="n"/>
      <c r="J15" s="20" t="n"/>
      <c r="K15" s="20" t="n"/>
      <c r="L15" s="20" t="n"/>
    </row>
    <row r="16">
      <c r="A16" s="22" t="n"/>
      <c r="B16" s="20" t="n"/>
      <c r="C16" s="20" t="n"/>
      <c r="D16" s="20">
        <f>IFERROR(INDEX(품목마스터!$B$6:$B$80,MATCH(C16,품목마스터!$A$6:$A$80,0)),"")</f>
        <v/>
      </c>
      <c r="E16" s="20">
        <f>IFERROR(INDEX(현재고!$H$6:$H$80,MATCH(C16,현재고!$A$6:$A$80,0)),"")</f>
        <v/>
      </c>
      <c r="F16" s="20" t="n"/>
      <c r="G16" s="20">
        <f>IF(OR(E16="",F16=""),"",F16-E16)</f>
        <v/>
      </c>
      <c r="H16" s="20">
        <f>IF(G16="","",IF(G16&gt;0,"조정입고",IF(G16&lt;0,"조정출고","차이없음")))</f>
        <v/>
      </c>
      <c r="I16" s="20" t="n"/>
      <c r="J16" s="20" t="n"/>
      <c r="K16" s="20" t="n"/>
      <c r="L16" s="20" t="n"/>
    </row>
    <row r="17">
      <c r="A17" s="22" t="n"/>
      <c r="B17" s="20" t="n"/>
      <c r="C17" s="20" t="n"/>
      <c r="D17" s="20">
        <f>IFERROR(INDEX(품목마스터!$B$6:$B$80,MATCH(C17,품목마스터!$A$6:$A$80,0)),"")</f>
        <v/>
      </c>
      <c r="E17" s="20">
        <f>IFERROR(INDEX(현재고!$H$6:$H$80,MATCH(C17,현재고!$A$6:$A$80,0)),"")</f>
        <v/>
      </c>
      <c r="F17" s="20" t="n"/>
      <c r="G17" s="20">
        <f>IF(OR(E17="",F17=""),"",F17-E17)</f>
        <v/>
      </c>
      <c r="H17" s="20">
        <f>IF(G17="","",IF(G17&gt;0,"조정입고",IF(G17&lt;0,"조정출고","차이없음")))</f>
        <v/>
      </c>
      <c r="I17" s="20" t="n"/>
      <c r="J17" s="20" t="n"/>
      <c r="K17" s="20" t="n"/>
      <c r="L17" s="20" t="n"/>
    </row>
    <row r="18">
      <c r="A18" s="22" t="n"/>
      <c r="B18" s="20" t="n"/>
      <c r="C18" s="20" t="n"/>
      <c r="D18" s="20">
        <f>IFERROR(INDEX(품목마스터!$B$6:$B$80,MATCH(C18,품목마스터!$A$6:$A$80,0)),"")</f>
        <v/>
      </c>
      <c r="E18" s="20">
        <f>IFERROR(INDEX(현재고!$H$6:$H$80,MATCH(C18,현재고!$A$6:$A$80,0)),"")</f>
        <v/>
      </c>
      <c r="F18" s="20" t="n"/>
      <c r="G18" s="20">
        <f>IF(OR(E18="",F18=""),"",F18-E18)</f>
        <v/>
      </c>
      <c r="H18" s="20">
        <f>IF(G18="","",IF(G18&gt;0,"조정입고",IF(G18&lt;0,"조정출고","차이없음")))</f>
        <v/>
      </c>
      <c r="I18" s="20" t="n"/>
      <c r="J18" s="20" t="n"/>
      <c r="K18" s="20" t="n"/>
      <c r="L18" s="20" t="n"/>
    </row>
    <row r="19">
      <c r="A19" s="22" t="n"/>
      <c r="B19" s="20" t="n"/>
      <c r="C19" s="20" t="n"/>
      <c r="D19" s="20">
        <f>IFERROR(INDEX(품목마스터!$B$6:$B$80,MATCH(C19,품목마스터!$A$6:$A$80,0)),"")</f>
        <v/>
      </c>
      <c r="E19" s="20">
        <f>IFERROR(INDEX(현재고!$H$6:$H$80,MATCH(C19,현재고!$A$6:$A$80,0)),"")</f>
        <v/>
      </c>
      <c r="F19" s="20" t="n"/>
      <c r="G19" s="20">
        <f>IF(OR(E19="",F19=""),"",F19-E19)</f>
        <v/>
      </c>
      <c r="H19" s="20">
        <f>IF(G19="","",IF(G19&gt;0,"조정입고",IF(G19&lt;0,"조정출고","차이없음")))</f>
        <v/>
      </c>
      <c r="I19" s="20" t="n"/>
      <c r="J19" s="20" t="n"/>
      <c r="K19" s="20" t="n"/>
      <c r="L19" s="20" t="n"/>
    </row>
    <row r="20">
      <c r="A20" s="22" t="n"/>
      <c r="B20" s="20" t="n"/>
      <c r="C20" s="20" t="n"/>
      <c r="D20" s="20">
        <f>IFERROR(INDEX(품목마스터!$B$6:$B$80,MATCH(C20,품목마스터!$A$6:$A$80,0)),"")</f>
        <v/>
      </c>
      <c r="E20" s="20">
        <f>IFERROR(INDEX(현재고!$H$6:$H$80,MATCH(C20,현재고!$A$6:$A$80,0)),"")</f>
        <v/>
      </c>
      <c r="F20" s="20" t="n"/>
      <c r="G20" s="20">
        <f>IF(OR(E20="",F20=""),"",F20-E20)</f>
        <v/>
      </c>
      <c r="H20" s="20">
        <f>IF(G20="","",IF(G20&gt;0,"조정입고",IF(G20&lt;0,"조정출고","차이없음")))</f>
        <v/>
      </c>
      <c r="I20" s="20" t="n"/>
      <c r="J20" s="20" t="n"/>
      <c r="K20" s="20" t="n"/>
      <c r="L20" s="20" t="n"/>
    </row>
    <row r="21">
      <c r="A21" s="22" t="n"/>
      <c r="B21" s="20" t="n"/>
      <c r="C21" s="20" t="n"/>
      <c r="D21" s="20">
        <f>IFERROR(INDEX(품목마스터!$B$6:$B$80,MATCH(C21,품목마스터!$A$6:$A$80,0)),"")</f>
        <v/>
      </c>
      <c r="E21" s="20">
        <f>IFERROR(INDEX(현재고!$H$6:$H$80,MATCH(C21,현재고!$A$6:$A$80,0)),"")</f>
        <v/>
      </c>
      <c r="F21" s="20" t="n"/>
      <c r="G21" s="20">
        <f>IF(OR(E21="",F21=""),"",F21-E21)</f>
        <v/>
      </c>
      <c r="H21" s="20">
        <f>IF(G21="","",IF(G21&gt;0,"조정입고",IF(G21&lt;0,"조정출고","차이없음")))</f>
        <v/>
      </c>
      <c r="I21" s="20" t="n"/>
      <c r="J21" s="20" t="n"/>
      <c r="K21" s="20" t="n"/>
      <c r="L21" s="20" t="n"/>
    </row>
    <row r="22">
      <c r="A22" s="22" t="n"/>
      <c r="B22" s="20" t="n"/>
      <c r="C22" s="20" t="n"/>
      <c r="D22" s="20">
        <f>IFERROR(INDEX(품목마스터!$B$6:$B$80,MATCH(C22,품목마스터!$A$6:$A$80,0)),"")</f>
        <v/>
      </c>
      <c r="E22" s="20">
        <f>IFERROR(INDEX(현재고!$H$6:$H$80,MATCH(C22,현재고!$A$6:$A$80,0)),"")</f>
        <v/>
      </c>
      <c r="F22" s="20" t="n"/>
      <c r="G22" s="20">
        <f>IF(OR(E22="",F22=""),"",F22-E22)</f>
        <v/>
      </c>
      <c r="H22" s="20">
        <f>IF(G22="","",IF(G22&gt;0,"조정입고",IF(G22&lt;0,"조정출고","차이없음")))</f>
        <v/>
      </c>
      <c r="I22" s="20" t="n"/>
      <c r="J22" s="20" t="n"/>
      <c r="K22" s="20" t="n"/>
      <c r="L22" s="20" t="n"/>
    </row>
    <row r="23">
      <c r="A23" s="22" t="n"/>
      <c r="B23" s="20" t="n"/>
      <c r="C23" s="20" t="n"/>
      <c r="D23" s="20">
        <f>IFERROR(INDEX(품목마스터!$B$6:$B$80,MATCH(C23,품목마스터!$A$6:$A$80,0)),"")</f>
        <v/>
      </c>
      <c r="E23" s="20">
        <f>IFERROR(INDEX(현재고!$H$6:$H$80,MATCH(C23,현재고!$A$6:$A$80,0)),"")</f>
        <v/>
      </c>
      <c r="F23" s="20" t="n"/>
      <c r="G23" s="20">
        <f>IF(OR(E23="",F23=""),"",F23-E23)</f>
        <v/>
      </c>
      <c r="H23" s="20">
        <f>IF(G23="","",IF(G23&gt;0,"조정입고",IF(G23&lt;0,"조정출고","차이없음")))</f>
        <v/>
      </c>
      <c r="I23" s="20" t="n"/>
      <c r="J23" s="20" t="n"/>
      <c r="K23" s="20" t="n"/>
      <c r="L23" s="20" t="n"/>
    </row>
    <row r="24">
      <c r="A24" s="22" t="n"/>
      <c r="B24" s="20" t="n"/>
      <c r="C24" s="20" t="n"/>
      <c r="D24" s="20">
        <f>IFERROR(INDEX(품목마스터!$B$6:$B$80,MATCH(C24,품목마스터!$A$6:$A$80,0)),"")</f>
        <v/>
      </c>
      <c r="E24" s="20">
        <f>IFERROR(INDEX(현재고!$H$6:$H$80,MATCH(C24,현재고!$A$6:$A$80,0)),"")</f>
        <v/>
      </c>
      <c r="F24" s="20" t="n"/>
      <c r="G24" s="20">
        <f>IF(OR(E24="",F24=""),"",F24-E24)</f>
        <v/>
      </c>
      <c r="H24" s="20">
        <f>IF(G24="","",IF(G24&gt;0,"조정입고",IF(G24&lt;0,"조정출고","차이없음")))</f>
        <v/>
      </c>
      <c r="I24" s="20" t="n"/>
      <c r="J24" s="20" t="n"/>
      <c r="K24" s="20" t="n"/>
      <c r="L24" s="20" t="n"/>
    </row>
    <row r="25">
      <c r="A25" s="22" t="n"/>
      <c r="B25" s="20" t="n"/>
      <c r="C25" s="20" t="n"/>
      <c r="D25" s="20">
        <f>IFERROR(INDEX(품목마스터!$B$6:$B$80,MATCH(C25,품목마스터!$A$6:$A$80,0)),"")</f>
        <v/>
      </c>
      <c r="E25" s="20">
        <f>IFERROR(INDEX(현재고!$H$6:$H$80,MATCH(C25,현재고!$A$6:$A$80,0)),"")</f>
        <v/>
      </c>
      <c r="F25" s="20" t="n"/>
      <c r="G25" s="20">
        <f>IF(OR(E25="",F25=""),"",F25-E25)</f>
        <v/>
      </c>
      <c r="H25" s="20">
        <f>IF(G25="","",IF(G25&gt;0,"조정입고",IF(G25&lt;0,"조정출고","차이없음")))</f>
        <v/>
      </c>
      <c r="I25" s="20" t="n"/>
      <c r="J25" s="20" t="n"/>
      <c r="K25" s="20" t="n"/>
      <c r="L25" s="20" t="n"/>
    </row>
    <row r="26">
      <c r="A26" s="22" t="n"/>
      <c r="B26" s="20" t="n"/>
      <c r="C26" s="20" t="n"/>
      <c r="D26" s="20">
        <f>IFERROR(INDEX(품목마스터!$B$6:$B$80,MATCH(C26,품목마스터!$A$6:$A$80,0)),"")</f>
        <v/>
      </c>
      <c r="E26" s="20">
        <f>IFERROR(INDEX(현재고!$H$6:$H$80,MATCH(C26,현재고!$A$6:$A$80,0)),"")</f>
        <v/>
      </c>
      <c r="F26" s="20" t="n"/>
      <c r="G26" s="20">
        <f>IF(OR(E26="",F26=""),"",F26-E26)</f>
        <v/>
      </c>
      <c r="H26" s="20">
        <f>IF(G26="","",IF(G26&gt;0,"조정입고",IF(G26&lt;0,"조정출고","차이없음")))</f>
        <v/>
      </c>
      <c r="I26" s="20" t="n"/>
      <c r="J26" s="20" t="n"/>
      <c r="K26" s="20" t="n"/>
      <c r="L26" s="20" t="n"/>
    </row>
    <row r="27">
      <c r="A27" s="22" t="n"/>
      <c r="B27" s="20" t="n"/>
      <c r="C27" s="20" t="n"/>
      <c r="D27" s="20">
        <f>IFERROR(INDEX(품목마스터!$B$6:$B$80,MATCH(C27,품목마스터!$A$6:$A$80,0)),"")</f>
        <v/>
      </c>
      <c r="E27" s="20">
        <f>IFERROR(INDEX(현재고!$H$6:$H$80,MATCH(C27,현재고!$A$6:$A$80,0)),"")</f>
        <v/>
      </c>
      <c r="F27" s="20" t="n"/>
      <c r="G27" s="20">
        <f>IF(OR(E27="",F27=""),"",F27-E27)</f>
        <v/>
      </c>
      <c r="H27" s="20">
        <f>IF(G27="","",IF(G27&gt;0,"조정입고",IF(G27&lt;0,"조정출고","차이없음")))</f>
        <v/>
      </c>
      <c r="I27" s="20" t="n"/>
      <c r="J27" s="20" t="n"/>
      <c r="K27" s="20" t="n"/>
      <c r="L27" s="20" t="n"/>
    </row>
    <row r="28">
      <c r="A28" s="22" t="n"/>
      <c r="B28" s="20" t="n"/>
      <c r="C28" s="20" t="n"/>
      <c r="D28" s="20">
        <f>IFERROR(INDEX(품목마스터!$B$6:$B$80,MATCH(C28,품목마스터!$A$6:$A$80,0)),"")</f>
        <v/>
      </c>
      <c r="E28" s="20">
        <f>IFERROR(INDEX(현재고!$H$6:$H$80,MATCH(C28,현재고!$A$6:$A$80,0)),"")</f>
        <v/>
      </c>
      <c r="F28" s="20" t="n"/>
      <c r="G28" s="20">
        <f>IF(OR(E28="",F28=""),"",F28-E28)</f>
        <v/>
      </c>
      <c r="H28" s="20">
        <f>IF(G28="","",IF(G28&gt;0,"조정입고",IF(G28&lt;0,"조정출고","차이없음")))</f>
        <v/>
      </c>
      <c r="I28" s="20" t="n"/>
      <c r="J28" s="20" t="n"/>
      <c r="K28" s="20" t="n"/>
      <c r="L28" s="20" t="n"/>
    </row>
    <row r="29">
      <c r="A29" s="22" t="n"/>
      <c r="B29" s="20" t="n"/>
      <c r="C29" s="20" t="n"/>
      <c r="D29" s="20">
        <f>IFERROR(INDEX(품목마스터!$B$6:$B$80,MATCH(C29,품목마스터!$A$6:$A$80,0)),"")</f>
        <v/>
      </c>
      <c r="E29" s="20">
        <f>IFERROR(INDEX(현재고!$H$6:$H$80,MATCH(C29,현재고!$A$6:$A$80,0)),"")</f>
        <v/>
      </c>
      <c r="F29" s="20" t="n"/>
      <c r="G29" s="20">
        <f>IF(OR(E29="",F29=""),"",F29-E29)</f>
        <v/>
      </c>
      <c r="H29" s="20">
        <f>IF(G29="","",IF(G29&gt;0,"조정입고",IF(G29&lt;0,"조정출고","차이없음")))</f>
        <v/>
      </c>
      <c r="I29" s="20" t="n"/>
      <c r="J29" s="20" t="n"/>
      <c r="K29" s="20" t="n"/>
      <c r="L29" s="20" t="n"/>
    </row>
    <row r="30">
      <c r="A30" s="22" t="n"/>
      <c r="B30" s="20" t="n"/>
      <c r="C30" s="20" t="n"/>
      <c r="D30" s="20">
        <f>IFERROR(INDEX(품목마스터!$B$6:$B$80,MATCH(C30,품목마스터!$A$6:$A$80,0)),"")</f>
        <v/>
      </c>
      <c r="E30" s="20">
        <f>IFERROR(INDEX(현재고!$H$6:$H$80,MATCH(C30,현재고!$A$6:$A$80,0)),"")</f>
        <v/>
      </c>
      <c r="F30" s="20" t="n"/>
      <c r="G30" s="20">
        <f>IF(OR(E30="",F30=""),"",F30-E30)</f>
        <v/>
      </c>
      <c r="H30" s="20">
        <f>IF(G30="","",IF(G30&gt;0,"조정입고",IF(G30&lt;0,"조정출고","차이없음")))</f>
        <v/>
      </c>
      <c r="I30" s="20" t="n"/>
      <c r="J30" s="20" t="n"/>
      <c r="K30" s="20" t="n"/>
      <c r="L30" s="20" t="n"/>
    </row>
    <row r="31">
      <c r="A31" s="22" t="n"/>
      <c r="B31" s="20" t="n"/>
      <c r="C31" s="20" t="n"/>
      <c r="D31" s="20">
        <f>IFERROR(INDEX(품목마스터!$B$6:$B$80,MATCH(C31,품목마스터!$A$6:$A$80,0)),"")</f>
        <v/>
      </c>
      <c r="E31" s="20">
        <f>IFERROR(INDEX(현재고!$H$6:$H$80,MATCH(C31,현재고!$A$6:$A$80,0)),"")</f>
        <v/>
      </c>
      <c r="F31" s="20" t="n"/>
      <c r="G31" s="20">
        <f>IF(OR(E31="",F31=""),"",F31-E31)</f>
        <v/>
      </c>
      <c r="H31" s="20">
        <f>IF(G31="","",IF(G31&gt;0,"조정입고",IF(G31&lt;0,"조정출고","차이없음")))</f>
        <v/>
      </c>
      <c r="I31" s="20" t="n"/>
      <c r="J31" s="20" t="n"/>
      <c r="K31" s="20" t="n"/>
      <c r="L31" s="20" t="n"/>
    </row>
    <row r="32">
      <c r="A32" s="22" t="n"/>
      <c r="B32" s="20" t="n"/>
      <c r="C32" s="20" t="n"/>
      <c r="D32" s="20">
        <f>IFERROR(INDEX(품목마스터!$B$6:$B$80,MATCH(C32,품목마스터!$A$6:$A$80,0)),"")</f>
        <v/>
      </c>
      <c r="E32" s="20">
        <f>IFERROR(INDEX(현재고!$H$6:$H$80,MATCH(C32,현재고!$A$6:$A$80,0)),"")</f>
        <v/>
      </c>
      <c r="F32" s="20" t="n"/>
      <c r="G32" s="20">
        <f>IF(OR(E32="",F32=""),"",F32-E32)</f>
        <v/>
      </c>
      <c r="H32" s="20">
        <f>IF(G32="","",IF(G32&gt;0,"조정입고",IF(G32&lt;0,"조정출고","차이없음")))</f>
        <v/>
      </c>
      <c r="I32" s="20" t="n"/>
      <c r="J32" s="20" t="n"/>
      <c r="K32" s="20" t="n"/>
      <c r="L32" s="20" t="n"/>
    </row>
    <row r="33">
      <c r="A33" s="22" t="n"/>
      <c r="B33" s="20" t="n"/>
      <c r="C33" s="20" t="n"/>
      <c r="D33" s="20">
        <f>IFERROR(INDEX(품목마스터!$B$6:$B$80,MATCH(C33,품목마스터!$A$6:$A$80,0)),"")</f>
        <v/>
      </c>
      <c r="E33" s="20">
        <f>IFERROR(INDEX(현재고!$H$6:$H$80,MATCH(C33,현재고!$A$6:$A$80,0)),"")</f>
        <v/>
      </c>
      <c r="F33" s="20" t="n"/>
      <c r="G33" s="20">
        <f>IF(OR(E33="",F33=""),"",F33-E33)</f>
        <v/>
      </c>
      <c r="H33" s="20">
        <f>IF(G33="","",IF(G33&gt;0,"조정입고",IF(G33&lt;0,"조정출고","차이없음")))</f>
        <v/>
      </c>
      <c r="I33" s="20" t="n"/>
      <c r="J33" s="20" t="n"/>
      <c r="K33" s="20" t="n"/>
      <c r="L33" s="20" t="n"/>
    </row>
    <row r="34">
      <c r="A34" s="22" t="n"/>
      <c r="B34" s="20" t="n"/>
      <c r="C34" s="20" t="n"/>
      <c r="D34" s="20">
        <f>IFERROR(INDEX(품목마스터!$B$6:$B$80,MATCH(C34,품목마스터!$A$6:$A$80,0)),"")</f>
        <v/>
      </c>
      <c r="E34" s="20">
        <f>IFERROR(INDEX(현재고!$H$6:$H$80,MATCH(C34,현재고!$A$6:$A$80,0)),"")</f>
        <v/>
      </c>
      <c r="F34" s="20" t="n"/>
      <c r="G34" s="20">
        <f>IF(OR(E34="",F34=""),"",F34-E34)</f>
        <v/>
      </c>
      <c r="H34" s="20">
        <f>IF(G34="","",IF(G34&gt;0,"조정입고",IF(G34&lt;0,"조정출고","차이없음")))</f>
        <v/>
      </c>
      <c r="I34" s="20" t="n"/>
      <c r="J34" s="20" t="n"/>
      <c r="K34" s="20" t="n"/>
      <c r="L34" s="20" t="n"/>
    </row>
    <row r="35">
      <c r="A35" s="22" t="n"/>
      <c r="B35" s="20" t="n"/>
      <c r="C35" s="20" t="n"/>
      <c r="D35" s="20">
        <f>IFERROR(INDEX(품목마스터!$B$6:$B$80,MATCH(C35,품목마스터!$A$6:$A$80,0)),"")</f>
        <v/>
      </c>
      <c r="E35" s="20">
        <f>IFERROR(INDEX(현재고!$H$6:$H$80,MATCH(C35,현재고!$A$6:$A$80,0)),"")</f>
        <v/>
      </c>
      <c r="F35" s="20" t="n"/>
      <c r="G35" s="20">
        <f>IF(OR(E35="",F35=""),"",F35-E35)</f>
        <v/>
      </c>
      <c r="H35" s="20">
        <f>IF(G35="","",IF(G35&gt;0,"조정입고",IF(G35&lt;0,"조정출고","차이없음")))</f>
        <v/>
      </c>
      <c r="I35" s="20" t="n"/>
      <c r="J35" s="20" t="n"/>
      <c r="K35" s="20" t="n"/>
      <c r="L35" s="20" t="n"/>
    </row>
    <row r="36">
      <c r="A36" s="22" t="n"/>
      <c r="B36" s="20" t="n"/>
      <c r="C36" s="20" t="n"/>
      <c r="D36" s="20">
        <f>IFERROR(INDEX(품목마스터!$B$6:$B$80,MATCH(C36,품목마스터!$A$6:$A$80,0)),"")</f>
        <v/>
      </c>
      <c r="E36" s="20">
        <f>IFERROR(INDEX(현재고!$H$6:$H$80,MATCH(C36,현재고!$A$6:$A$80,0)),"")</f>
        <v/>
      </c>
      <c r="F36" s="20" t="n"/>
      <c r="G36" s="20">
        <f>IF(OR(E36="",F36=""),"",F36-E36)</f>
        <v/>
      </c>
      <c r="H36" s="20">
        <f>IF(G36="","",IF(G36&gt;0,"조정입고",IF(G36&lt;0,"조정출고","차이없음")))</f>
        <v/>
      </c>
      <c r="I36" s="20" t="n"/>
      <c r="J36" s="20" t="n"/>
      <c r="K36" s="20" t="n"/>
      <c r="L36" s="20" t="n"/>
    </row>
    <row r="37">
      <c r="A37" s="22" t="n"/>
      <c r="B37" s="20" t="n"/>
      <c r="C37" s="20" t="n"/>
      <c r="D37" s="20">
        <f>IFERROR(INDEX(품목마스터!$B$6:$B$80,MATCH(C37,품목마스터!$A$6:$A$80,0)),"")</f>
        <v/>
      </c>
      <c r="E37" s="20">
        <f>IFERROR(INDEX(현재고!$H$6:$H$80,MATCH(C37,현재고!$A$6:$A$80,0)),"")</f>
        <v/>
      </c>
      <c r="F37" s="20" t="n"/>
      <c r="G37" s="20">
        <f>IF(OR(E37="",F37=""),"",F37-E37)</f>
        <v/>
      </c>
      <c r="H37" s="20">
        <f>IF(G37="","",IF(G37&gt;0,"조정입고",IF(G37&lt;0,"조정출고","차이없음")))</f>
        <v/>
      </c>
      <c r="I37" s="20" t="n"/>
      <c r="J37" s="20" t="n"/>
      <c r="K37" s="20" t="n"/>
      <c r="L37" s="20" t="n"/>
    </row>
    <row r="38">
      <c r="A38" s="22" t="n"/>
      <c r="B38" s="20" t="n"/>
      <c r="C38" s="20" t="n"/>
      <c r="D38" s="20">
        <f>IFERROR(INDEX(품목마스터!$B$6:$B$80,MATCH(C38,품목마스터!$A$6:$A$80,0)),"")</f>
        <v/>
      </c>
      <c r="E38" s="20">
        <f>IFERROR(INDEX(현재고!$H$6:$H$80,MATCH(C38,현재고!$A$6:$A$80,0)),"")</f>
        <v/>
      </c>
      <c r="F38" s="20" t="n"/>
      <c r="G38" s="20">
        <f>IF(OR(E38="",F38=""),"",F38-E38)</f>
        <v/>
      </c>
      <c r="H38" s="20">
        <f>IF(G38="","",IF(G38&gt;0,"조정입고",IF(G38&lt;0,"조정출고","차이없음")))</f>
        <v/>
      </c>
      <c r="I38" s="20" t="n"/>
      <c r="J38" s="20" t="n"/>
      <c r="K38" s="20" t="n"/>
      <c r="L38" s="20" t="n"/>
    </row>
    <row r="39">
      <c r="A39" s="22" t="n"/>
      <c r="B39" s="20" t="n"/>
      <c r="C39" s="20" t="n"/>
      <c r="D39" s="20">
        <f>IFERROR(INDEX(품목마스터!$B$6:$B$80,MATCH(C39,품목마스터!$A$6:$A$80,0)),"")</f>
        <v/>
      </c>
      <c r="E39" s="20">
        <f>IFERROR(INDEX(현재고!$H$6:$H$80,MATCH(C39,현재고!$A$6:$A$80,0)),"")</f>
        <v/>
      </c>
      <c r="F39" s="20" t="n"/>
      <c r="G39" s="20">
        <f>IF(OR(E39="",F39=""),"",F39-E39)</f>
        <v/>
      </c>
      <c r="H39" s="20">
        <f>IF(G39="","",IF(G39&gt;0,"조정입고",IF(G39&lt;0,"조정출고","차이없음")))</f>
        <v/>
      </c>
      <c r="I39" s="20" t="n"/>
      <c r="J39" s="20" t="n"/>
      <c r="K39" s="20" t="n"/>
      <c r="L39" s="20" t="n"/>
    </row>
    <row r="40">
      <c r="A40" s="22" t="n"/>
      <c r="B40" s="20" t="n"/>
      <c r="C40" s="20" t="n"/>
      <c r="D40" s="20">
        <f>IFERROR(INDEX(품목마스터!$B$6:$B$80,MATCH(C40,품목마스터!$A$6:$A$80,0)),"")</f>
        <v/>
      </c>
      <c r="E40" s="20">
        <f>IFERROR(INDEX(현재고!$H$6:$H$80,MATCH(C40,현재고!$A$6:$A$80,0)),"")</f>
        <v/>
      </c>
      <c r="F40" s="20" t="n"/>
      <c r="G40" s="20">
        <f>IF(OR(E40="",F40=""),"",F40-E40)</f>
        <v/>
      </c>
      <c r="H40" s="20">
        <f>IF(G40="","",IF(G40&gt;0,"조정입고",IF(G40&lt;0,"조정출고","차이없음")))</f>
        <v/>
      </c>
      <c r="I40" s="20" t="n"/>
      <c r="J40" s="20" t="n"/>
      <c r="K40" s="20" t="n"/>
      <c r="L40" s="20" t="n"/>
    </row>
    <row r="41">
      <c r="A41" s="22" t="n"/>
      <c r="B41" s="20" t="n"/>
      <c r="C41" s="20" t="n"/>
      <c r="D41" s="20">
        <f>IFERROR(INDEX(품목마스터!$B$6:$B$80,MATCH(C41,품목마스터!$A$6:$A$80,0)),"")</f>
        <v/>
      </c>
      <c r="E41" s="20">
        <f>IFERROR(INDEX(현재고!$H$6:$H$80,MATCH(C41,현재고!$A$6:$A$80,0)),"")</f>
        <v/>
      </c>
      <c r="F41" s="20" t="n"/>
      <c r="G41" s="20">
        <f>IF(OR(E41="",F41=""),"",F41-E41)</f>
        <v/>
      </c>
      <c r="H41" s="20">
        <f>IF(G41="","",IF(G41&gt;0,"조정입고",IF(G41&lt;0,"조정출고","차이없음")))</f>
        <v/>
      </c>
      <c r="I41" s="20" t="n"/>
      <c r="J41" s="20" t="n"/>
      <c r="K41" s="20" t="n"/>
      <c r="L41" s="20" t="n"/>
    </row>
    <row r="42">
      <c r="A42" s="22" t="n"/>
      <c r="B42" s="20" t="n"/>
      <c r="C42" s="20" t="n"/>
      <c r="D42" s="20">
        <f>IFERROR(INDEX(품목마스터!$B$6:$B$80,MATCH(C42,품목마스터!$A$6:$A$80,0)),"")</f>
        <v/>
      </c>
      <c r="E42" s="20">
        <f>IFERROR(INDEX(현재고!$H$6:$H$80,MATCH(C42,현재고!$A$6:$A$80,0)),"")</f>
        <v/>
      </c>
      <c r="F42" s="20" t="n"/>
      <c r="G42" s="20">
        <f>IF(OR(E42="",F42=""),"",F42-E42)</f>
        <v/>
      </c>
      <c r="H42" s="20">
        <f>IF(G42="","",IF(G42&gt;0,"조정입고",IF(G42&lt;0,"조정출고","차이없음")))</f>
        <v/>
      </c>
      <c r="I42" s="20" t="n"/>
      <c r="J42" s="20" t="n"/>
      <c r="K42" s="20" t="n"/>
      <c r="L42" s="20" t="n"/>
    </row>
    <row r="43">
      <c r="A43" s="22" t="n"/>
      <c r="B43" s="20" t="n"/>
      <c r="C43" s="20" t="n"/>
      <c r="D43" s="20">
        <f>IFERROR(INDEX(품목마스터!$B$6:$B$80,MATCH(C43,품목마스터!$A$6:$A$80,0)),"")</f>
        <v/>
      </c>
      <c r="E43" s="20">
        <f>IFERROR(INDEX(현재고!$H$6:$H$80,MATCH(C43,현재고!$A$6:$A$80,0)),"")</f>
        <v/>
      </c>
      <c r="F43" s="20" t="n"/>
      <c r="G43" s="20">
        <f>IF(OR(E43="",F43=""),"",F43-E43)</f>
        <v/>
      </c>
      <c r="H43" s="20">
        <f>IF(G43="","",IF(G43&gt;0,"조정입고",IF(G43&lt;0,"조정출고","차이없음")))</f>
        <v/>
      </c>
      <c r="I43" s="20" t="n"/>
      <c r="J43" s="20" t="n"/>
      <c r="K43" s="20" t="n"/>
      <c r="L43" s="20" t="n"/>
    </row>
    <row r="44">
      <c r="A44" s="22" t="n"/>
      <c r="B44" s="20" t="n"/>
      <c r="C44" s="20" t="n"/>
      <c r="D44" s="20">
        <f>IFERROR(INDEX(품목마스터!$B$6:$B$80,MATCH(C44,품목마스터!$A$6:$A$80,0)),"")</f>
        <v/>
      </c>
      <c r="E44" s="20">
        <f>IFERROR(INDEX(현재고!$H$6:$H$80,MATCH(C44,현재고!$A$6:$A$80,0)),"")</f>
        <v/>
      </c>
      <c r="F44" s="20" t="n"/>
      <c r="G44" s="20">
        <f>IF(OR(E44="",F44=""),"",F44-E44)</f>
        <v/>
      </c>
      <c r="H44" s="20">
        <f>IF(G44="","",IF(G44&gt;0,"조정입고",IF(G44&lt;0,"조정출고","차이없음")))</f>
        <v/>
      </c>
      <c r="I44" s="20" t="n"/>
      <c r="J44" s="20" t="n"/>
      <c r="K44" s="20" t="n"/>
      <c r="L44" s="20" t="n"/>
    </row>
    <row r="45">
      <c r="A45" s="22" t="n"/>
      <c r="B45" s="20" t="n"/>
      <c r="C45" s="20" t="n"/>
      <c r="D45" s="20">
        <f>IFERROR(INDEX(품목마스터!$B$6:$B$80,MATCH(C45,품목마스터!$A$6:$A$80,0)),"")</f>
        <v/>
      </c>
      <c r="E45" s="20">
        <f>IFERROR(INDEX(현재고!$H$6:$H$80,MATCH(C45,현재고!$A$6:$A$80,0)),"")</f>
        <v/>
      </c>
      <c r="F45" s="20" t="n"/>
      <c r="G45" s="20">
        <f>IF(OR(E45="",F45=""),"",F45-E45)</f>
        <v/>
      </c>
      <c r="H45" s="20">
        <f>IF(G45="","",IF(G45&gt;0,"조정입고",IF(G45&lt;0,"조정출고","차이없음")))</f>
        <v/>
      </c>
      <c r="I45" s="20" t="n"/>
      <c r="J45" s="20" t="n"/>
      <c r="K45" s="20" t="n"/>
      <c r="L45" s="20" t="n"/>
    </row>
    <row r="46">
      <c r="A46" s="22" t="n"/>
      <c r="B46" s="20" t="n"/>
      <c r="C46" s="20" t="n"/>
      <c r="D46" s="20">
        <f>IFERROR(INDEX(품목마스터!$B$6:$B$80,MATCH(C46,품목마스터!$A$6:$A$80,0)),"")</f>
        <v/>
      </c>
      <c r="E46" s="20">
        <f>IFERROR(INDEX(현재고!$H$6:$H$80,MATCH(C46,현재고!$A$6:$A$80,0)),"")</f>
        <v/>
      </c>
      <c r="F46" s="20" t="n"/>
      <c r="G46" s="20">
        <f>IF(OR(E46="",F46=""),"",F46-E46)</f>
        <v/>
      </c>
      <c r="H46" s="20">
        <f>IF(G46="","",IF(G46&gt;0,"조정입고",IF(G46&lt;0,"조정출고","차이없음")))</f>
        <v/>
      </c>
      <c r="I46" s="20" t="n"/>
      <c r="J46" s="20" t="n"/>
      <c r="K46" s="20" t="n"/>
      <c r="L46" s="20" t="n"/>
    </row>
    <row r="47">
      <c r="A47" s="22" t="n"/>
      <c r="B47" s="20" t="n"/>
      <c r="C47" s="20" t="n"/>
      <c r="D47" s="20">
        <f>IFERROR(INDEX(품목마스터!$B$6:$B$80,MATCH(C47,품목마스터!$A$6:$A$80,0)),"")</f>
        <v/>
      </c>
      <c r="E47" s="20">
        <f>IFERROR(INDEX(현재고!$H$6:$H$80,MATCH(C47,현재고!$A$6:$A$80,0)),"")</f>
        <v/>
      </c>
      <c r="F47" s="20" t="n"/>
      <c r="G47" s="20">
        <f>IF(OR(E47="",F47=""),"",F47-E47)</f>
        <v/>
      </c>
      <c r="H47" s="20">
        <f>IF(G47="","",IF(G47&gt;0,"조정입고",IF(G47&lt;0,"조정출고","차이없음")))</f>
        <v/>
      </c>
      <c r="I47" s="20" t="n"/>
      <c r="J47" s="20" t="n"/>
      <c r="K47" s="20" t="n"/>
      <c r="L47" s="20" t="n"/>
    </row>
    <row r="48">
      <c r="A48" s="22" t="n"/>
      <c r="B48" s="20" t="n"/>
      <c r="C48" s="20" t="n"/>
      <c r="D48" s="20">
        <f>IFERROR(INDEX(품목마스터!$B$6:$B$80,MATCH(C48,품목마스터!$A$6:$A$80,0)),"")</f>
        <v/>
      </c>
      <c r="E48" s="20">
        <f>IFERROR(INDEX(현재고!$H$6:$H$80,MATCH(C48,현재고!$A$6:$A$80,0)),"")</f>
        <v/>
      </c>
      <c r="F48" s="20" t="n"/>
      <c r="G48" s="20">
        <f>IF(OR(E48="",F48=""),"",F48-E48)</f>
        <v/>
      </c>
      <c r="H48" s="20">
        <f>IF(G48="","",IF(G48&gt;0,"조정입고",IF(G48&lt;0,"조정출고","차이없음")))</f>
        <v/>
      </c>
      <c r="I48" s="20" t="n"/>
      <c r="J48" s="20" t="n"/>
      <c r="K48" s="20" t="n"/>
      <c r="L48" s="20" t="n"/>
    </row>
    <row r="49">
      <c r="A49" s="22" t="n"/>
      <c r="B49" s="20" t="n"/>
      <c r="C49" s="20" t="n"/>
      <c r="D49" s="20">
        <f>IFERROR(INDEX(품목마스터!$B$6:$B$80,MATCH(C49,품목마스터!$A$6:$A$80,0)),"")</f>
        <v/>
      </c>
      <c r="E49" s="20">
        <f>IFERROR(INDEX(현재고!$H$6:$H$80,MATCH(C49,현재고!$A$6:$A$80,0)),"")</f>
        <v/>
      </c>
      <c r="F49" s="20" t="n"/>
      <c r="G49" s="20">
        <f>IF(OR(E49="",F49=""),"",F49-E49)</f>
        <v/>
      </c>
      <c r="H49" s="20">
        <f>IF(G49="","",IF(G49&gt;0,"조정입고",IF(G49&lt;0,"조정출고","차이없음")))</f>
        <v/>
      </c>
      <c r="I49" s="20" t="n"/>
      <c r="J49" s="20" t="n"/>
      <c r="K49" s="20" t="n"/>
      <c r="L49" s="20" t="n"/>
    </row>
    <row r="50">
      <c r="A50" s="22" t="n"/>
      <c r="B50" s="20" t="n"/>
      <c r="C50" s="20" t="n"/>
      <c r="D50" s="20">
        <f>IFERROR(INDEX(품목마스터!$B$6:$B$80,MATCH(C50,품목마스터!$A$6:$A$80,0)),"")</f>
        <v/>
      </c>
      <c r="E50" s="20">
        <f>IFERROR(INDEX(현재고!$H$6:$H$80,MATCH(C50,현재고!$A$6:$A$80,0)),"")</f>
        <v/>
      </c>
      <c r="F50" s="20" t="n"/>
      <c r="G50" s="20">
        <f>IF(OR(E50="",F50=""),"",F50-E50)</f>
        <v/>
      </c>
      <c r="H50" s="20">
        <f>IF(G50="","",IF(G50&gt;0,"조정입고",IF(G50&lt;0,"조정출고","차이없음")))</f>
        <v/>
      </c>
      <c r="I50" s="20" t="n"/>
      <c r="J50" s="20" t="n"/>
      <c r="K50" s="20" t="n"/>
      <c r="L50" s="20" t="n"/>
    </row>
    <row r="51">
      <c r="A51" s="22" t="n"/>
      <c r="B51" s="20" t="n"/>
      <c r="C51" s="20" t="n"/>
      <c r="D51" s="20">
        <f>IFERROR(INDEX(품목마스터!$B$6:$B$80,MATCH(C51,품목마스터!$A$6:$A$80,0)),"")</f>
        <v/>
      </c>
      <c r="E51" s="20">
        <f>IFERROR(INDEX(현재고!$H$6:$H$80,MATCH(C51,현재고!$A$6:$A$80,0)),"")</f>
        <v/>
      </c>
      <c r="F51" s="20" t="n"/>
      <c r="G51" s="20">
        <f>IF(OR(E51="",F51=""),"",F51-E51)</f>
        <v/>
      </c>
      <c r="H51" s="20">
        <f>IF(G51="","",IF(G51&gt;0,"조정입고",IF(G51&lt;0,"조정출고","차이없음")))</f>
        <v/>
      </c>
      <c r="I51" s="20" t="n"/>
      <c r="J51" s="20" t="n"/>
      <c r="K51" s="20" t="n"/>
      <c r="L51" s="20" t="n"/>
    </row>
    <row r="52">
      <c r="A52" s="22" t="n"/>
      <c r="B52" s="20" t="n"/>
      <c r="C52" s="20" t="n"/>
      <c r="D52" s="20">
        <f>IFERROR(INDEX(품목마스터!$B$6:$B$80,MATCH(C52,품목마스터!$A$6:$A$80,0)),"")</f>
        <v/>
      </c>
      <c r="E52" s="20">
        <f>IFERROR(INDEX(현재고!$H$6:$H$80,MATCH(C52,현재고!$A$6:$A$80,0)),"")</f>
        <v/>
      </c>
      <c r="F52" s="20" t="n"/>
      <c r="G52" s="20">
        <f>IF(OR(E52="",F52=""),"",F52-E52)</f>
        <v/>
      </c>
      <c r="H52" s="20">
        <f>IF(G52="","",IF(G52&gt;0,"조정입고",IF(G52&lt;0,"조정출고","차이없음")))</f>
        <v/>
      </c>
      <c r="I52" s="20" t="n"/>
      <c r="J52" s="20" t="n"/>
      <c r="K52" s="20" t="n"/>
      <c r="L52" s="20" t="n"/>
    </row>
    <row r="53">
      <c r="A53" s="22" t="n"/>
      <c r="B53" s="20" t="n"/>
      <c r="C53" s="20" t="n"/>
      <c r="D53" s="20">
        <f>IFERROR(INDEX(품목마스터!$B$6:$B$80,MATCH(C53,품목마스터!$A$6:$A$80,0)),"")</f>
        <v/>
      </c>
      <c r="E53" s="20">
        <f>IFERROR(INDEX(현재고!$H$6:$H$80,MATCH(C53,현재고!$A$6:$A$80,0)),"")</f>
        <v/>
      </c>
      <c r="F53" s="20" t="n"/>
      <c r="G53" s="20">
        <f>IF(OR(E53="",F53=""),"",F53-E53)</f>
        <v/>
      </c>
      <c r="H53" s="20">
        <f>IF(G53="","",IF(G53&gt;0,"조정입고",IF(G53&lt;0,"조정출고","차이없음")))</f>
        <v/>
      </c>
      <c r="I53" s="20" t="n"/>
      <c r="J53" s="20" t="n"/>
      <c r="K53" s="20" t="n"/>
      <c r="L53" s="20" t="n"/>
    </row>
    <row r="54">
      <c r="A54" s="22" t="n"/>
      <c r="B54" s="20" t="n"/>
      <c r="C54" s="20" t="n"/>
      <c r="D54" s="20">
        <f>IFERROR(INDEX(품목마스터!$B$6:$B$80,MATCH(C54,품목마스터!$A$6:$A$80,0)),"")</f>
        <v/>
      </c>
      <c r="E54" s="20">
        <f>IFERROR(INDEX(현재고!$H$6:$H$80,MATCH(C54,현재고!$A$6:$A$80,0)),"")</f>
        <v/>
      </c>
      <c r="F54" s="20" t="n"/>
      <c r="G54" s="20">
        <f>IF(OR(E54="",F54=""),"",F54-E54)</f>
        <v/>
      </c>
      <c r="H54" s="20">
        <f>IF(G54="","",IF(G54&gt;0,"조정입고",IF(G54&lt;0,"조정출고","차이없음")))</f>
        <v/>
      </c>
      <c r="I54" s="20" t="n"/>
      <c r="J54" s="20" t="n"/>
      <c r="K54" s="20" t="n"/>
      <c r="L54" s="20" t="n"/>
    </row>
    <row r="55">
      <c r="A55" s="22" t="n"/>
      <c r="B55" s="20" t="n"/>
      <c r="C55" s="20" t="n"/>
      <c r="D55" s="20">
        <f>IFERROR(INDEX(품목마스터!$B$6:$B$80,MATCH(C55,품목마스터!$A$6:$A$80,0)),"")</f>
        <v/>
      </c>
      <c r="E55" s="20">
        <f>IFERROR(INDEX(현재고!$H$6:$H$80,MATCH(C55,현재고!$A$6:$A$80,0)),"")</f>
        <v/>
      </c>
      <c r="F55" s="20" t="n"/>
      <c r="G55" s="20">
        <f>IF(OR(E55="",F55=""),"",F55-E55)</f>
        <v/>
      </c>
      <c r="H55" s="20">
        <f>IF(G55="","",IF(G55&gt;0,"조정입고",IF(G55&lt;0,"조정출고","차이없음")))</f>
        <v/>
      </c>
      <c r="I55" s="20" t="n"/>
      <c r="J55" s="20" t="n"/>
      <c r="K55" s="20" t="n"/>
      <c r="L55" s="20" t="n"/>
    </row>
    <row r="56">
      <c r="A56" s="22" t="n"/>
      <c r="B56" s="20" t="n"/>
      <c r="C56" s="20" t="n"/>
      <c r="D56" s="20">
        <f>IFERROR(INDEX(품목마스터!$B$6:$B$80,MATCH(C56,품목마스터!$A$6:$A$80,0)),"")</f>
        <v/>
      </c>
      <c r="E56" s="20">
        <f>IFERROR(INDEX(현재고!$H$6:$H$80,MATCH(C56,현재고!$A$6:$A$80,0)),"")</f>
        <v/>
      </c>
      <c r="F56" s="20" t="n"/>
      <c r="G56" s="20">
        <f>IF(OR(E56="",F56=""),"",F56-E56)</f>
        <v/>
      </c>
      <c r="H56" s="20">
        <f>IF(G56="","",IF(G56&gt;0,"조정입고",IF(G56&lt;0,"조정출고","차이없음")))</f>
        <v/>
      </c>
      <c r="I56" s="20" t="n"/>
      <c r="J56" s="20" t="n"/>
      <c r="K56" s="20" t="n"/>
      <c r="L56" s="20" t="n"/>
    </row>
    <row r="57">
      <c r="A57" s="22" t="n"/>
      <c r="B57" s="20" t="n"/>
      <c r="C57" s="20" t="n"/>
      <c r="D57" s="20">
        <f>IFERROR(INDEX(품목마스터!$B$6:$B$80,MATCH(C57,품목마스터!$A$6:$A$80,0)),"")</f>
        <v/>
      </c>
      <c r="E57" s="20">
        <f>IFERROR(INDEX(현재고!$H$6:$H$80,MATCH(C57,현재고!$A$6:$A$80,0)),"")</f>
        <v/>
      </c>
      <c r="F57" s="20" t="n"/>
      <c r="G57" s="20">
        <f>IF(OR(E57="",F57=""),"",F57-E57)</f>
        <v/>
      </c>
      <c r="H57" s="20">
        <f>IF(G57="","",IF(G57&gt;0,"조정입고",IF(G57&lt;0,"조정출고","차이없음")))</f>
        <v/>
      </c>
      <c r="I57" s="20" t="n"/>
      <c r="J57" s="20" t="n"/>
      <c r="K57" s="20" t="n"/>
      <c r="L57" s="20" t="n"/>
    </row>
    <row r="58">
      <c r="A58" s="22" t="n"/>
      <c r="B58" s="20" t="n"/>
      <c r="C58" s="20" t="n"/>
      <c r="D58" s="20">
        <f>IFERROR(INDEX(품목마스터!$B$6:$B$80,MATCH(C58,품목마스터!$A$6:$A$80,0)),"")</f>
        <v/>
      </c>
      <c r="E58" s="20">
        <f>IFERROR(INDEX(현재고!$H$6:$H$80,MATCH(C58,현재고!$A$6:$A$80,0)),"")</f>
        <v/>
      </c>
      <c r="F58" s="20" t="n"/>
      <c r="G58" s="20">
        <f>IF(OR(E58="",F58=""),"",F58-E58)</f>
        <v/>
      </c>
      <c r="H58" s="20">
        <f>IF(G58="","",IF(G58&gt;0,"조정입고",IF(G58&lt;0,"조정출고","차이없음")))</f>
        <v/>
      </c>
      <c r="I58" s="20" t="n"/>
      <c r="J58" s="20" t="n"/>
      <c r="K58" s="20" t="n"/>
      <c r="L58" s="20" t="n"/>
    </row>
    <row r="59">
      <c r="A59" s="22" t="n"/>
      <c r="B59" s="20" t="n"/>
      <c r="C59" s="20" t="n"/>
      <c r="D59" s="20">
        <f>IFERROR(INDEX(품목마스터!$B$6:$B$80,MATCH(C59,품목마스터!$A$6:$A$80,0)),"")</f>
        <v/>
      </c>
      <c r="E59" s="20">
        <f>IFERROR(INDEX(현재고!$H$6:$H$80,MATCH(C59,현재고!$A$6:$A$80,0)),"")</f>
        <v/>
      </c>
      <c r="F59" s="20" t="n"/>
      <c r="G59" s="20">
        <f>IF(OR(E59="",F59=""),"",F59-E59)</f>
        <v/>
      </c>
      <c r="H59" s="20">
        <f>IF(G59="","",IF(G59&gt;0,"조정입고",IF(G59&lt;0,"조정출고","차이없음")))</f>
        <v/>
      </c>
      <c r="I59" s="20" t="n"/>
      <c r="J59" s="20" t="n"/>
      <c r="K59" s="20" t="n"/>
      <c r="L59" s="20" t="n"/>
    </row>
    <row r="60">
      <c r="A60" s="22" t="n"/>
      <c r="B60" s="20" t="n"/>
      <c r="C60" s="20" t="n"/>
      <c r="D60" s="20">
        <f>IFERROR(INDEX(품목마스터!$B$6:$B$80,MATCH(C60,품목마스터!$A$6:$A$80,0)),"")</f>
        <v/>
      </c>
      <c r="E60" s="20">
        <f>IFERROR(INDEX(현재고!$H$6:$H$80,MATCH(C60,현재고!$A$6:$A$80,0)),"")</f>
        <v/>
      </c>
      <c r="F60" s="20" t="n"/>
      <c r="G60" s="20">
        <f>IF(OR(E60="",F60=""),"",F60-E60)</f>
        <v/>
      </c>
      <c r="H60" s="20">
        <f>IF(G60="","",IF(G60&gt;0,"조정입고",IF(G60&lt;0,"조정출고","차이없음")))</f>
        <v/>
      </c>
      <c r="I60" s="20" t="n"/>
      <c r="J60" s="20" t="n"/>
      <c r="K60" s="20" t="n"/>
      <c r="L60" s="20" t="n"/>
    </row>
  </sheetData>
  <mergeCells count="3">
    <mergeCell ref="K3:L3"/>
    <mergeCell ref="A3:J3"/>
    <mergeCell ref="A1:L2"/>
  </mergeCells>
  <conditionalFormatting sqref="G6:G60">
    <cfRule type="cellIs" priority="1" operator="notEqual" dxfId="5">
      <formula>0</formula>
    </cfRule>
  </conditionalFormatting>
  <dataValidations count="2">
    <dataValidation sqref="C6:C60" showDropDown="0" showInputMessage="0" showErrorMessage="0" allowBlank="1" errorTitle="입력값 확인" error="목록에서 값을 선택하거나 형식에 맞게 입력해 주세요." type="list">
      <formula1>=품목마스터!$A$6:$A$80</formula1>
    </dataValidation>
    <dataValidation sqref="J6:J60" showDropDown="0" showInputMessage="0" showErrorMessage="0" allowBlank="1" errorTitle="입력값 확인" error="목록에서 값을 선택하거나 형식에 맞게 입력해 주세요." type="list">
      <formula1>"완료,미완료,보류"</formula1>
    </dataValidation>
  </dataValidations>
  <pageMargins left="0.35" right="0.35" top="0.5" bottom="0.5" header="0.5" footer="0.5"/>
  <pageSetup orientation="landscape" fitToHeight="0" fitToWidth="1"/>
  <tableParts count="1">
    <tablePart xmlns:r="http://schemas.openxmlformats.org/officeDocument/2006/relationships" r:id="rId1"/>
  </tableParts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L1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4" customWidth="1" min="10" max="10"/>
    <col width="14" customWidth="1" min="11" max="11"/>
    <col width="14" customWidth="1" min="12" max="12"/>
  </cols>
  <sheetData>
    <row r="1" ht="28" customHeight="1">
      <c r="A1" s="1" t="inlineStr">
        <is>
          <t>재고 대시보드</t>
        </is>
      </c>
    </row>
    <row r="2" ht="28" customHeight="1">
      <c r="A2" s="2" t="n"/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</row>
    <row r="3" ht="26" customHeight="1">
      <c r="A3" s="3" t="inlineStr">
        <is>
          <t>위험 품목, 재고자산, 카테고리별 재고를 한 화면에서 확인합니다.</t>
        </is>
      </c>
      <c r="B3" s="4" t="n"/>
      <c r="C3" s="4" t="n"/>
      <c r="D3" s="4" t="n"/>
      <c r="E3" s="4" t="n"/>
      <c r="F3" s="4" t="n"/>
      <c r="G3" s="4" t="n"/>
      <c r="H3" s="4" t="n"/>
      <c r="I3" s="4" t="n"/>
      <c r="J3" s="4" t="n"/>
      <c r="K3" s="5" t="inlineStr">
        <is>
          <t>STACKCUBE TEMPLATE</t>
        </is>
      </c>
    </row>
    <row r="5">
      <c r="B5" s="25" t="inlineStr">
        <is>
          <t>총 품목</t>
        </is>
      </c>
      <c r="D5" s="26" t="inlineStr">
        <is>
          <t>재고자산</t>
        </is>
      </c>
      <c r="F5" s="27" t="inlineStr">
        <is>
          <t>위험/품절</t>
        </is>
      </c>
      <c r="H5" s="28" t="inlineStr">
        <is>
          <t>발주 권장</t>
        </is>
      </c>
    </row>
    <row r="6">
      <c r="B6" s="29">
        <f>COUNTIF(현재고!A6:A80,"&lt;&gt;")</f>
        <v/>
      </c>
      <c r="D6" s="30">
        <f>SUM(현재고!M6:M80)</f>
        <v/>
      </c>
      <c r="F6" s="29">
        <f>COUNTIF(현재고!K6:K80,"위험")+COUNTIF(현재고!K6:K80,"품절")</f>
        <v/>
      </c>
      <c r="H6" s="29">
        <f>COUNTIF(발주필요!A6:A80,"&lt;&gt;")</f>
        <v/>
      </c>
    </row>
    <row r="7"/>
    <row r="8">
      <c r="B8" s="31" t="inlineStr">
        <is>
          <t>사용 중 품목 수</t>
        </is>
      </c>
      <c r="D8" s="31" t="inlineStr">
        <is>
          <t>현재고 x 표준단가</t>
        </is>
      </c>
      <c r="F8" s="31" t="inlineStr">
        <is>
          <t>즉시 확인 필요</t>
        </is>
      </c>
      <c r="H8" s="31" t="inlineStr">
        <is>
          <t>보충 검토 대상</t>
        </is>
      </c>
    </row>
    <row r="11" ht="24" customHeight="1">
      <c r="B11" s="32" t="inlineStr">
        <is>
          <t>상태별 품목 수</t>
        </is>
      </c>
      <c r="C11" s="2" t="n"/>
      <c r="D11" s="2" t="n"/>
      <c r="F11" s="32" t="inlineStr">
        <is>
          <t>카테고리별 재고자산</t>
        </is>
      </c>
      <c r="G11" s="2" t="n"/>
      <c r="H11" s="2" t="n"/>
    </row>
    <row r="12">
      <c r="B12" s="33" t="inlineStr">
        <is>
          <t>정상</t>
        </is>
      </c>
      <c r="C12" s="34">
        <f>COUNTIF(현재고!K6:K80,"정상")</f>
        <v/>
      </c>
      <c r="F12" s="33" t="inlineStr">
        <is>
          <t>포장재</t>
        </is>
      </c>
      <c r="G12" s="34">
        <f>SUMIFS(현재고!$M$6:$M$80,현재고!$C$6:$C$80,F12)</f>
        <v/>
      </c>
    </row>
    <row r="13">
      <c r="B13" s="33" t="inlineStr">
        <is>
          <t>재주문</t>
        </is>
      </c>
      <c r="C13" s="34">
        <f>COUNTIF(현재고!K6:K80,"재주문")</f>
        <v/>
      </c>
      <c r="F13" s="33" t="inlineStr">
        <is>
          <t>부품</t>
        </is>
      </c>
      <c r="G13" s="34">
        <f>SUMIFS(현재고!$M$6:$M$80,현재고!$C$6:$C$80,F13)</f>
        <v/>
      </c>
    </row>
    <row r="14">
      <c r="B14" s="33" t="inlineStr">
        <is>
          <t>위험</t>
        </is>
      </c>
      <c r="C14" s="34">
        <f>COUNTIF(현재고!K6:K80,"위험")</f>
        <v/>
      </c>
      <c r="F14" s="33" t="inlineStr">
        <is>
          <t>완제품</t>
        </is>
      </c>
      <c r="G14" s="34">
        <f>SUMIFS(현재고!$M$6:$M$80,현재고!$C$6:$C$80,F14)</f>
        <v/>
      </c>
    </row>
    <row r="15">
      <c r="B15" s="33" t="inlineStr">
        <is>
          <t>품절</t>
        </is>
      </c>
      <c r="C15" s="34">
        <f>COUNTIF(현재고!K6:K80,"품절")</f>
        <v/>
      </c>
      <c r="F15" s="33" t="inlineStr">
        <is>
          <t>서비스</t>
        </is>
      </c>
      <c r="G15" s="34">
        <f>SUMIFS(현재고!$M$6:$M$80,현재고!$C$6:$C$80,F15)</f>
        <v/>
      </c>
    </row>
    <row r="16">
      <c r="F16" s="33" t="inlineStr">
        <is>
          <t>소모품</t>
        </is>
      </c>
      <c r="G16" s="34">
        <f>SUMIFS(현재고!$M$6:$M$80,현재고!$C$6:$C$80,F16)</f>
        <v/>
      </c>
    </row>
  </sheetData>
  <mergeCells count="17">
    <mergeCell ref="D8:E8"/>
    <mergeCell ref="B11:D11"/>
    <mergeCell ref="H6:I7"/>
    <mergeCell ref="B5:C5"/>
    <mergeCell ref="F5:G5"/>
    <mergeCell ref="A3:J3"/>
    <mergeCell ref="A1:L2"/>
    <mergeCell ref="D5:E5"/>
    <mergeCell ref="D6:E7"/>
    <mergeCell ref="B6:C7"/>
    <mergeCell ref="H5:I5"/>
    <mergeCell ref="F6:G7"/>
    <mergeCell ref="H8:I8"/>
    <mergeCell ref="B8:C8"/>
    <mergeCell ref="F11:H11"/>
    <mergeCell ref="K3:L3"/>
    <mergeCell ref="F8:G8"/>
  </mergeCells>
  <pageMargins left="0.35" right="0.35" top="0.5" bottom="0.5" header="0.5" footer="0.5"/>
  <pageSetup orientation="landscape" fitToHeight="0" fitToWidth="1"/>
  <drawing xmlns:r="http://schemas.openxmlformats.org/officeDocument/2006/relationships" r:id="rId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F9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4" customWidth="1" min="1" max="1"/>
    <col width="44" customWidth="1" min="2" max="2"/>
    <col width="44" customWidth="1" min="3" max="3"/>
    <col width="16" customWidth="1" min="4" max="4"/>
    <col width="16" customWidth="1" min="5" max="5"/>
    <col width="16" customWidth="1" min="6" max="6"/>
  </cols>
  <sheetData>
    <row r="1" ht="28" customHeight="1">
      <c r="A1" s="1" t="inlineStr">
        <is>
          <t>엑셀로 시작할 수 있는 일과, 시스템이 필요한 순간</t>
        </is>
      </c>
    </row>
    <row r="2" ht="28" customHeight="1">
      <c r="A2" s="2" t="n"/>
      <c r="B2" s="2" t="n"/>
      <c r="C2" s="2" t="n"/>
      <c r="D2" s="2" t="n"/>
      <c r="E2" s="2" t="n"/>
      <c r="F2" s="2" t="n"/>
    </row>
    <row r="3" ht="26" customHeight="1">
      <c r="A3" s="3" t="inlineStr">
        <is>
          <t>업무가 커질수록 파일 하나로 관리하기 어려워지는 지점을 정리했습니다.</t>
        </is>
      </c>
      <c r="B3" s="4" t="n"/>
      <c r="C3" s="4" t="n"/>
      <c r="D3" s="4" t="n"/>
      <c r="E3" s="5" t="inlineStr">
        <is>
          <t>STACKCUBE TEMPLATE</t>
        </is>
      </c>
    </row>
    <row r="5">
      <c r="A5" s="19" t="inlineStr">
        <is>
          <t>상황</t>
        </is>
      </c>
      <c r="B5" s="19" t="inlineStr">
        <is>
          <t>엑셀에서 생기는 문제</t>
        </is>
      </c>
      <c r="C5" s="19" t="inlineStr">
        <is>
          <t>시스템으로 옮길 때 좋아지는 점</t>
        </is>
      </c>
    </row>
    <row r="6" ht="48" customHeight="1">
      <c r="A6" s="11" t="inlineStr">
        <is>
          <t>동시 편집</t>
        </is>
      </c>
      <c r="B6" s="11" t="inlineStr">
        <is>
          <t>누가 어떤 값을 바꿨는지 남기기 어렵고 파일 충돌이 생깁니다.</t>
        </is>
      </c>
      <c r="C6" s="11" t="inlineStr">
        <is>
          <t>권한, 변경 이력, 승인 흐름을 남길 수 있습니다.</t>
        </is>
      </c>
    </row>
    <row r="7" ht="48" customHeight="1">
      <c r="A7" s="11" t="inlineStr">
        <is>
          <t>재고 정확도</t>
        </is>
      </c>
      <c r="B7" s="11" t="inlineStr">
        <is>
          <t>입출고 누락이 생겨도 바로 알기 어렵습니다.</t>
        </is>
      </c>
      <c r="C7" s="11" t="inlineStr">
        <is>
          <t>스캔, 승인, 알림으로 누락을 줄일 수 있습니다.</t>
        </is>
      </c>
    </row>
    <row r="8" ht="48" customHeight="1">
      <c r="A8" s="11" t="inlineStr">
        <is>
          <t>발주 판단</t>
        </is>
      </c>
      <c r="B8" s="11" t="inlineStr">
        <is>
          <t>안전재고와 리드타임을 사람이 계속 확인해야 합니다.</t>
        </is>
      </c>
      <c r="C8" s="11" t="inlineStr">
        <is>
          <t>발주 필요 품목과 담당자 알림을 자동화할 수 있습니다.</t>
        </is>
      </c>
    </row>
    <row r="9" ht="48" customHeight="1">
      <c r="A9" s="11" t="inlineStr">
        <is>
          <t>보고</t>
        </is>
      </c>
      <c r="B9" s="11" t="inlineStr">
        <is>
          <t>매번 피벗/필터를 다시 정리해야 합니다.</t>
        </is>
      </c>
      <c r="C9" s="11" t="inlineStr">
        <is>
          <t>실시간 대시보드와 기준 지표를 함께 볼 수 있습니다.</t>
        </is>
      </c>
    </row>
  </sheetData>
  <mergeCells count="3">
    <mergeCell ref="E3:F3"/>
    <mergeCell ref="A3:D3"/>
    <mergeCell ref="A1:F2"/>
  </mergeCells>
  <pageMargins left="0.35" right="0.35" top="0.5" bottom="0.5" header="0.5" footer="0.5"/>
  <pageSetup orientation="landscape" fitToHeight="0" fitToWidth="1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StackCube</dc:creator>
  <dc:title>StackCube Lead Magnet Template</dc:title>
  <dcterms:created xsi:type="dcterms:W3CDTF">2026-07-07T07:15:02Z</dcterms:created>
  <dcterms:modified xsi:type="dcterms:W3CDTF">2026-07-07T07:15:03Z</dcterms:modified>
</cp:coreProperties>
</file>